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ate1904="1" showInkAnnotation="0" codeName="ThisWorkbook" defaultThemeVersion="124226"/>
  <mc:AlternateContent xmlns:mc="http://schemas.openxmlformats.org/markup-compatibility/2006">
    <mc:Choice Requires="x15">
      <x15ac:absPath xmlns:x15ac="http://schemas.microsoft.com/office/spreadsheetml/2010/11/ac" url="C:\z-places\Elizandra\Cassbeth\covid-19\ventilators\"/>
    </mc:Choice>
  </mc:AlternateContent>
  <xr:revisionPtr revIDLastSave="0" documentId="13_ncr:1_{FD5B298F-977F-4F99-A6CB-B06502FB0C56}" xr6:coauthVersionLast="45" xr6:coauthVersionMax="45" xr10:uidLastSave="{00000000-0000-0000-0000-000000000000}"/>
  <bookViews>
    <workbookView xWindow="-120" yWindow="-120" windowWidth="20730" windowHeight="11310" firstSheet="1" activeTab="1" xr2:uid="{00000000-000D-0000-FFFF-FFFF00000000}"/>
  </bookViews>
  <sheets>
    <sheet name="Sheet1" sheetId="2" state="hidden" r:id="rId1"/>
    <sheet name="Non-Helmet" sheetId="3" r:id="rId2"/>
  </sheets>
  <definedNames>
    <definedName name="_xlnm.Database">#REF!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2" l="1"/>
  <c r="K4" i="2"/>
  <c r="L4" i="2" s="1"/>
  <c r="K6" i="2"/>
  <c r="N6" i="2" s="1"/>
  <c r="J12" i="2" l="1"/>
  <c r="J11" i="2"/>
  <c r="J15" i="2"/>
  <c r="J14" i="2"/>
  <c r="L10" i="2"/>
  <c r="K11" i="2"/>
  <c r="K15" i="2"/>
  <c r="J21" i="2"/>
  <c r="K16" i="2"/>
  <c r="K13" i="2"/>
  <c r="J10" i="2"/>
  <c r="J13" i="2"/>
  <c r="J19" i="2"/>
  <c r="R10" i="2"/>
  <c r="P10" i="2"/>
  <c r="N10" i="2"/>
  <c r="K10" i="2"/>
  <c r="K19" i="2"/>
  <c r="K12" i="2"/>
  <c r="K14" i="2"/>
  <c r="J25" i="2"/>
  <c r="J23" i="2"/>
  <c r="N12" i="2" l="1"/>
  <c r="N13" i="2"/>
  <c r="N19" i="2"/>
  <c r="N14" i="2"/>
  <c r="N11" i="2"/>
  <c r="N15" i="2"/>
  <c r="R11" i="2"/>
  <c r="R14" i="2"/>
  <c r="R13" i="2"/>
  <c r="R19" i="2"/>
  <c r="R12" i="2"/>
  <c r="R15" i="2"/>
  <c r="P12" i="2"/>
  <c r="P15" i="2"/>
  <c r="P13" i="2"/>
  <c r="P19" i="2"/>
  <c r="P14" i="2"/>
  <c r="P11" i="2"/>
  <c r="L15" i="2"/>
  <c r="L12" i="2"/>
  <c r="L11" i="2"/>
  <c r="L13" i="2"/>
  <c r="L14" i="2"/>
  <c r="L19" i="2"/>
  <c r="Q10" i="2" l="1"/>
  <c r="Q13" i="2" s="1"/>
  <c r="M11" i="2"/>
  <c r="M15" i="2"/>
  <c r="M10" i="2"/>
  <c r="M12" i="2"/>
  <c r="M14" i="2"/>
  <c r="S10" i="2"/>
  <c r="O10" i="2"/>
  <c r="N22" i="2" l="1"/>
  <c r="O19" i="2"/>
  <c r="N23" i="2"/>
  <c r="N21" i="2"/>
  <c r="N24" i="2"/>
  <c r="R24" i="2"/>
  <c r="R21" i="2"/>
  <c r="S19" i="2"/>
  <c r="R22" i="2"/>
  <c r="R23" i="2"/>
  <c r="O13" i="2"/>
  <c r="O11" i="2"/>
  <c r="O15" i="2"/>
  <c r="S13" i="2"/>
  <c r="S11" i="2"/>
  <c r="S15" i="2"/>
  <c r="L23" i="2"/>
  <c r="L24" i="2"/>
  <c r="M19" i="2"/>
  <c r="L22" i="2"/>
  <c r="L21" i="2"/>
  <c r="M13" i="2"/>
  <c r="Q15" i="2"/>
  <c r="Q14" i="2"/>
  <c r="O12" i="2"/>
  <c r="O14" i="2"/>
  <c r="S12" i="2"/>
  <c r="S14" i="2"/>
  <c r="P24" i="2"/>
  <c r="P23" i="2"/>
  <c r="Q19" i="2"/>
  <c r="P22" i="2"/>
  <c r="P21" i="2"/>
  <c r="Q12" i="2"/>
  <c r="Q11" i="2"/>
</calcChain>
</file>

<file path=xl/sharedStrings.xml><?xml version="1.0" encoding="utf-8"?>
<sst xmlns="http://schemas.openxmlformats.org/spreadsheetml/2006/main" count="303" uniqueCount="276">
  <si>
    <t>Year 1</t>
  </si>
  <si>
    <t>Full/Part Time</t>
  </si>
  <si>
    <t>Benefit Eligible</t>
  </si>
  <si>
    <t>Current</t>
  </si>
  <si>
    <t>Non-Benefit Eligible</t>
  </si>
  <si>
    <t>Part Time</t>
  </si>
  <si>
    <t>Clinical</t>
  </si>
  <si>
    <t>Faculty</t>
  </si>
  <si>
    <t>Indirect</t>
  </si>
  <si>
    <t>Cost Rate</t>
  </si>
  <si>
    <t>Month</t>
  </si>
  <si>
    <t>Current FY</t>
  </si>
  <si>
    <t>Next FY</t>
  </si>
  <si>
    <t>Start Date</t>
  </si>
  <si>
    <t>End Date</t>
  </si>
  <si>
    <t>No. of Months</t>
  </si>
  <si>
    <t>Year 2</t>
  </si>
  <si>
    <t>Year 3</t>
  </si>
  <si>
    <t>Year 4</t>
  </si>
  <si>
    <t>Year 5</t>
  </si>
  <si>
    <t>Months Remaining</t>
  </si>
  <si>
    <t>IDC</t>
  </si>
  <si>
    <t>Full Time Benefit Eligible</t>
  </si>
  <si>
    <t>Clinical Faculty</t>
  </si>
  <si>
    <t>Part Time Non-Benefit Eligibile</t>
  </si>
  <si>
    <t>Weighted</t>
  </si>
  <si>
    <t>Inflation</t>
  </si>
  <si>
    <t>Inflation Rate</t>
  </si>
  <si>
    <t>Rate</t>
  </si>
  <si>
    <t>Medtronic Puritan Bennett (PB) 560</t>
  </si>
  <si>
    <t>http://newsroom.medtronic.com/news-releases/news-release-details/medtronic-shares-ventilation-design-specifications-accelerate</t>
  </si>
  <si>
    <t>Pump</t>
  </si>
  <si>
    <t>Medtronic is a major manufacturer. Release appears to be detailed and complete. Open license is time-limited but good for the pandemic. May be hard to build outside of major manufacturing. Costs of bill of materials and supply chain currently unknown. Thanks to Medtronic for doing this! May not be suitable for ARDS: https://medium.com/@RobertLeeRead/medtronic-open-source-ventilator-does-not-meet-uks-rapidly-manufactured-ventilator-systems-81947c72a7ac</t>
  </si>
  <si>
    <t>Ambovent</t>
  </si>
  <si>
    <t>https://1nn0v8ter.rocks/AmboVent-1690-108</t>
  </si>
  <si>
    <t>dreliram@gmail.com</t>
  </si>
  <si>
    <t>AmbuBag</t>
  </si>
  <si>
    <t>https://tinyurl.com/t2rp2y8 : Made open source on April 2nd. Extremely impressive documentation shown privately. Github org (no repos yet): https://github.com/AmboVent/AmboVent. No license by normal by US legal approach, but clearly dedicated to public domain in verbiage. Thanks to the AmboVent team and Isreal!</t>
  </si>
  <si>
    <t>Rice OEDK Design: ApolloBVM</t>
  </si>
  <si>
    <t>http://oedk.rice.edu/apollobvm/</t>
  </si>
  <si>
    <t>amy.k@rice.edu</t>
  </si>
  <si>
    <t>Note: Requires registration, but apparently open. Designs are CC-BY, code is GPL in repo: https://github.com/apollobvm/apollobvm 2020 effort informed by older effert, POC is E. D. of OEDK. Open sourced 04/03. Mechanical files are not in repo but downloadable in a zip file once you register.</t>
  </si>
  <si>
    <t>Low-Cost Open Source</t>
  </si>
  <si>
    <t>https://github.com/jcl5m1/ventilator</t>
  </si>
  <si>
    <t>https://github.com/jcl5m1/ventilator/issues, raise an issue</t>
  </si>
  <si>
    <t>Has a good repo and community behind it with active projects</t>
  </si>
  <si>
    <t>VentilAid</t>
  </si>
  <si>
    <t>https://www.ventilaid.org/</t>
  </si>
  <si>
    <t>media@urbicum.com</t>
  </si>
  <si>
    <t>Great open source project that has amazing documentation that could be built to completion</t>
  </si>
  <si>
    <t>Open Source Ventilator Project</t>
  </si>
  <si>
    <t>https://simulation.health.ufl.edu/technology-development/open-source-ventilator-project/</t>
  </si>
  <si>
    <t>https://simulation.health.ufl.edu/technology-development/open-source-ventilator-project/contact-us/</t>
  </si>
  <si>
    <t>Best evidence of reliability. Seems very open, but has no license. Requires close watching!</t>
  </si>
  <si>
    <t>OpenVentilator (PopSolutions)</t>
  </si>
  <si>
    <t>https://www.popsolutions.co/en_US/openventilator</t>
  </si>
  <si>
    <t>contact@openventilator.io</t>
  </si>
  <si>
    <t>Bellows</t>
  </si>
  <si>
    <t>Great, well documented project; current test status hard to ascertian, but plans very good. Seems to use very widely available parts.</t>
  </si>
  <si>
    <t>DIY-Beatmungsgerät [Respirator]</t>
  </si>
  <si>
    <t>https://devpost.com/software/diy-beatmungsgerat</t>
  </si>
  <si>
    <t>https://docs.google.com/forms/d/e/1FAIpQLScmOmF4pyQQUXM5NEUqx-cSPIST0ftLQsrXMesnWElfhT6UqA/viewform</t>
  </si>
  <si>
    <t>In German, may be misreading. May not have PEEP, but mentions good alarm monitoring, so 3.5 on functional tests.</t>
  </si>
  <si>
    <t>Rice OEDK Design: (2019) ApolloBVM</t>
  </si>
  <si>
    <t>https://docs.google.com/document/d/1-DRXnVkJOlDCmvTzh-DgWDxeLSrZTiBYyH0ypzv8tNA/edit</t>
  </si>
  <si>
    <t>Good documented solution from 2019 created for sneior design in university.</t>
  </si>
  <si>
    <t>Jeff Ebin's Prototpye</t>
  </si>
  <si>
    <t>https://www.ebcore.io/?fbclid=IwAR3_SOqqJsohJ4rmR3tQVYS26_RNqx6A1nakRvklNlPNpJ4KS44iOL_a0RU</t>
  </si>
  <si>
    <t>jeffrey@ebcore.io</t>
  </si>
  <si>
    <t>Created by MD, Worth a look</t>
  </si>
  <si>
    <t>A low oxygen consumption pneumatic ventilator for emergency construction during a respiratory failure pandemic</t>
  </si>
  <si>
    <t>https://onlinelibrary.wiley.com/doi/full/10.1111/j.1365-2044.2009.06207.x</t>
  </si>
  <si>
    <t>j.dingley@swansea.ac.uk</t>
  </si>
  <si>
    <t>Very good research topic with layed out plans for pressure controls</t>
  </si>
  <si>
    <t>CITI-OpenLung</t>
  </si>
  <si>
    <t>https://github.com/emersonmoretto/CITI-OpenLung</t>
  </si>
  <si>
    <t>https://docs.google.com/forms/d/e/1FAIpQLSfJmSH-XnRPcUmkUvS9ZdUzZxjUVUDR-olO96t6SzpphNBRpQ/viewform</t>
  </si>
  <si>
    <t>Developed a prototype that has undergone testign at a local university. They seem to provide updates daily, and are working on instructions for assembly. In Portuguese.</t>
  </si>
  <si>
    <t>MUR - Minimal</t>
  </si>
  <si>
    <t>mur-project.org</t>
  </si>
  <si>
    <t>contact@mur-project.org</t>
  </si>
  <si>
    <t>Have a functioning prototype with a videod demonstrating its function.</t>
  </si>
  <si>
    <t>Protofy Team OxyGEN</t>
  </si>
  <si>
    <t>https://oxygen.protofy.xyz/</t>
  </si>
  <si>
    <t>https://www.oxygen.protofy.xyz/contact</t>
  </si>
  <si>
    <t>Easy mechanical build</t>
  </si>
  <si>
    <t>Electric Blower Based Portable Emergency Ventilator</t>
  </si>
  <si>
    <t>https://digitalcommons.usu.edu/cgi/viewcontent.cgi?referer=https://www.google.com/&amp;httpsredir=1&amp;article=1016&amp;context=spacegrant&amp;fbclid=IwAR1EtJVcxXm82PjGWFCA0t7H_MxNVjuseAePRfxNORr9h4ZQLQ9sNdQjXhc</t>
  </si>
  <si>
    <t>The Open Ventilator</t>
  </si>
  <si>
    <t>en.theopenventilator.com</t>
  </si>
  <si>
    <t>info@theopenventilator.com</t>
  </si>
  <si>
    <t>Provides a video of the functioning prototype on a lung, along with controls.</t>
  </si>
  <si>
    <t>BlueVent3d</t>
  </si>
  <si>
    <t>facebook.com/BlueVent3d</t>
  </si>
  <si>
    <t>They have several videos showing the functioning prototype, provide design files and a BOM.</t>
  </si>
  <si>
    <t>MIT 2010 (Husseini et al)</t>
  </si>
  <si>
    <t>https://web.mit.edu/2.75/projects/DMD_2010_Al_Husseini.pdf</t>
  </si>
  <si>
    <t>MIT E-Vent</t>
  </si>
  <si>
    <t>https://e-vent.mit.edu/</t>
  </si>
  <si>
    <t>AmuBag</t>
  </si>
  <si>
    <t>Apparently tested on a live porcine model</t>
  </si>
  <si>
    <t>Saving Babies' Lives Starts With Aquarium Pumps And Ingenuity</t>
  </si>
  <si>
    <t>https://www.npr.org/sections/health-shots/2014/01/03/259436844/saving-babies-lives-starts-with-aquarium-pumps-and-ingenuity</t>
  </si>
  <si>
    <t>CPAP for infants</t>
  </si>
  <si>
    <t>RespiraWorks</t>
  </si>
  <si>
    <t>https://docs.google.com/document/d/1Dz7eMgXowFBtBA_0PKzfAXweHnNMbGlIAXPshCbI2Vk/edit?usp=sharing</t>
  </si>
  <si>
    <t>ethan@respira.works</t>
  </si>
  <si>
    <t>Good document for design, not finished, a work in progress</t>
  </si>
  <si>
    <t>Gtech Ventilator</t>
  </si>
  <si>
    <t>https://www.gtech.co.uk/ventilators</t>
  </si>
  <si>
    <t>ventilator@gtech.co.uk</t>
  </si>
  <si>
    <t>They provide design files and instructions as well as assembly and calibration videos. Not sure if entirely open.</t>
  </si>
  <si>
    <t>VentilatorPAL</t>
  </si>
  <si>
    <t>https://freebreathing.org/</t>
  </si>
  <si>
    <t>Pre-orderable. Large but somewhat opaque team, little test information.</t>
  </si>
  <si>
    <t>Open source ventilator Pakistan</t>
  </si>
  <si>
    <t>https://docs.google.com/spreadsheets/d/1PfxblJfeVo9WGIUSiz_yQkhYF2OCvRRPal1zllWFMHY/edit#gid=1040995025</t>
  </si>
  <si>
    <t>https://docs.google.com/spreadsheets/d/1PfxblJfeVo9WGIUSiz_yQkhYF2OCvRRPal1zllWFMHY/edit#gid=1746079259</t>
  </si>
  <si>
    <t>Well documented, large community, but in design phase</t>
  </si>
  <si>
    <t>CoronavirusMakers</t>
  </si>
  <si>
    <t>https://gitlab.com/coronavirusmakers</t>
  </si>
  <si>
    <t>https://www.coronavirusmakers.org/index.php/es/54-telegram-3</t>
  </si>
  <si>
    <t>In Spanish, can only read a little, may have more</t>
  </si>
  <si>
    <t>The Pandemic Ventilator (older)</t>
  </si>
  <si>
    <t>https://www.instructables.com/id/The-Pandemic-Ventilator/</t>
  </si>
  <si>
    <t>Open Source Ventilator - OpenLung BVM Ventilator</t>
  </si>
  <si>
    <t>https://gitlab.com/open-source-ventilator/OpenLung</t>
  </si>
  <si>
    <t>https://opensourceventilator.ie/register</t>
  </si>
  <si>
    <t>Cuirass-Ventilator</t>
  </si>
  <si>
    <t>https://github.com/jps2000/Cuirass-Ventilator</t>
  </si>
  <si>
    <t>https://github.com/jps2000/Cuirass-Ventilator/issues</t>
  </si>
  <si>
    <t>Cuirass type ventilator, clinical suitability unevaluatable</t>
  </si>
  <si>
    <t>YACoVV - Yet Another (SARS-)CoV(-2)Ventilator</t>
  </si>
  <si>
    <t>https://github.com/auenkind/YACoVV</t>
  </si>
  <si>
    <t>Fluid pressure based solution</t>
  </si>
  <si>
    <t>IMPROV: Inexpensive Maker-Made Piston-Respiratory Open-Source Ventilator</t>
  </si>
  <si>
    <t>https://www.izutadesign.com/</t>
  </si>
  <si>
    <t>Design@izutadesign.com</t>
  </si>
  <si>
    <t>Most of the documents they provide describe the design rather than specify it. They performed some functional tests on a piston system rather than a lung or lung simulation.</t>
  </si>
  <si>
    <t>Ad Hoc Ventilator</t>
  </si>
  <si>
    <t>https://20100.be/ad-hoc-ventilator/</t>
  </si>
  <si>
    <t>https://20100.be/contact-2/</t>
  </si>
  <si>
    <t>Provides a video of the working device. Essentially an automatic ambu-bag pump</t>
  </si>
  <si>
    <t>MIT Low Cost Ventilator</t>
  </si>
  <si>
    <t>https://github.com/RuairiSpain/openVentilator</t>
  </si>
  <si>
    <t>Dr. Mujeeb ur Rahman design</t>
  </si>
  <si>
    <t>http://www.technologyreview.pk/pakistani-engineer-braves-tragedy-to-develop-low-cost-ventilator/</t>
  </si>
  <si>
    <t>Hackaday Rex Ventilator V1</t>
  </si>
  <si>
    <t>https://github.com/hackadayrex/ventilator</t>
  </si>
  <si>
    <t>hackadayrex@gmail.com</t>
  </si>
  <si>
    <t>Great photos and video but no reproducible plans.</t>
  </si>
  <si>
    <t>https://respira.works/</t>
  </si>
  <si>
    <t>Has closed-loop control, not open source right now. Built own flow measurement! Highly competent leader.</t>
  </si>
  <si>
    <t>Automatic ambu ventilator</t>
  </si>
  <si>
    <t>https://github.com/SebaGaggino/rees31</t>
  </si>
  <si>
    <t>Pandemic Ventilator</t>
  </si>
  <si>
    <t>https://www.cbc.ca/news/canada/london/pandemic-ventilator-coronvirus-hospitals-1.5493830</t>
  </si>
  <si>
    <t>Inventor says may open source</t>
  </si>
  <si>
    <t>Open Ventilator Project</t>
  </si>
  <si>
    <t>https://docs.google.com/document/u/1/d/e/2PACX-1vSrCNygk8LHYIgvpu8tXlVVZrSniwSC7HSBAhMUoOsnFckagZwPCVyNStLS7wBVwR9K0gvYXtRynPKx/pub</t>
  </si>
  <si>
    <t>OpenVentilator</t>
  </si>
  <si>
    <t>https://github.com/OpenVentilator/OpenVentilator</t>
  </si>
  <si>
    <t>Not built yet, seems to be design phase</t>
  </si>
  <si>
    <t>Simple device from www.POMO.cl</t>
  </si>
  <si>
    <t>https://www.facebook.com/groups/670932227050506/permalink/675264606617268/?app=fbl</t>
  </si>
  <si>
    <t>Mserey@pomo.cl</t>
  </si>
  <si>
    <t>Acute-19</t>
  </si>
  <si>
    <t>https://valenciaplaza.com/desarrollan-ventilador-turbina-impresion-3d</t>
  </si>
  <si>
    <t>info@acute19.com</t>
  </si>
  <si>
    <t>Reports testing for 48 hours on various lung models. Does not specify parameters or provide details. Will be tested on sheep in the nearby future. Provided website rather empty acute19.com/blog/</t>
  </si>
  <si>
    <t>COVID19 Respirador (Vaccarini)</t>
  </si>
  <si>
    <t>https://github.com/vaccarini/covid19respirador</t>
  </si>
  <si>
    <t>martin.vaccarini@gmail.com</t>
  </si>
  <si>
    <t>The Breathing Project</t>
  </si>
  <si>
    <t>https://www.uni-marburg.de/de/fb13/halbleiterphotonik/the-breathing-project/the-breathing-project-1</t>
  </si>
  <si>
    <t>breathing.project@physik.uni-marburg.de</t>
  </si>
  <si>
    <t>Provide videos of prototype testing. Controls are visible, but function not demonstrated. State an eventual goal of having the design be public, but have not published any open designs or instructions yet.</t>
  </si>
  <si>
    <t>Cuirass Ventilator the DIY way</t>
  </si>
  <si>
    <t>https://www.youtube.com/watch?v=pvrUQCMa3a8&amp;feature=youtu.be</t>
  </si>
  <si>
    <t>Cuirass</t>
  </si>
  <si>
    <t>1M Ventilators</t>
  </si>
  <si>
    <t>https://1mventilators.com/</t>
  </si>
  <si>
    <t>https://1mventilators.com/community/</t>
  </si>
  <si>
    <t>Repo: https://github.com/1M-Ventilators, just beginning</t>
  </si>
  <si>
    <t>MVP</t>
  </si>
  <si>
    <t>https://drive.google.com/drive/folders/1XTNc5_pEWI1ATr-WRFbC4TW5NCqKutzC?usp=sharing</t>
  </si>
  <si>
    <t>yoram@scope5.com</t>
  </si>
  <si>
    <t>Open Source Ventilator Ireland</t>
  </si>
  <si>
    <t>https://opensourceventilator.ie/</t>
  </si>
  <si>
    <t>opensourceventilatorireland@gmail.com</t>
  </si>
  <si>
    <t>Breating Aid</t>
  </si>
  <si>
    <t>https://www.breathing-aid.org/homeen</t>
  </si>
  <si>
    <t>covid@nemos.org</t>
  </si>
  <si>
    <t>Seems to be CPAP for multiple patients; could be useful as relief for equipment shortage for non-ARDS patients?</t>
  </si>
  <si>
    <t>Low-Cost-Medical-Ventilator</t>
  </si>
  <si>
    <t>https://github.com/snipe75/low-cost-medical-ventilator</t>
  </si>
  <si>
    <t>Don't have build plans but provide their functional code. Works as an ambu bag-type ventilator</t>
  </si>
  <si>
    <t>Pandemic Ventilator Project</t>
  </si>
  <si>
    <t>https://panvent.blogspot.com/2008/02/test-of-pandemic-ventilator-with.html</t>
  </si>
  <si>
    <t>Mechanical Ventilator Milano (MVM)</t>
  </si>
  <si>
    <t>https://arxiv.org/pdf/2003.10405.pdf</t>
  </si>
  <si>
    <t>OxVent</t>
  </si>
  <si>
    <t>https://oxvent.org/</t>
  </si>
  <si>
    <t>https://oxvent.org/contact/</t>
  </si>
  <si>
    <t>Could be great, but almost no information</t>
  </si>
  <si>
    <t>Illinois RapidVent</t>
  </si>
  <si>
    <t>https://rapidvent.grainger.illinois.edu/</t>
  </si>
  <si>
    <t>Recently added, does not appear to be open, non-Ambubag design</t>
  </si>
  <si>
    <t>Automatic Rescucitator</t>
  </si>
  <si>
    <t>https://www.thingiverse.com/thing:4239988/files</t>
  </si>
  <si>
    <t>https://www.frax3d.com/contactar</t>
  </si>
  <si>
    <t>Contact through form on https://www.frax3d.com/contactar. No specifications, mostly just provides 3D models of parts.</t>
  </si>
  <si>
    <t>Open Source Covid-19 Ventilator Canada</t>
  </si>
  <si>
    <t>https://open-source-covid-19-ventilator-canada.mn.co/</t>
  </si>
  <si>
    <t>Vortran-Type Pneumatic Ventilator</t>
  </si>
  <si>
    <t>https://docs.google.com/document/d/1R25O2mKT3TfSjXTmheGEevIk6rTJ49o-sGCJU3QqP3M/edit#</t>
  </si>
  <si>
    <t>Based off of a commercial design</t>
  </si>
  <si>
    <t>Low-Cost Automated Emergency Ventilator</t>
  </si>
  <si>
    <t>https://gitlab.com/PerAsperaAdAstra/lcaev</t>
  </si>
  <si>
    <t>Only understandable by view design log: https://gitlab.com/PerAsperaAdAstra/lcaev/-/wikis/Design%20Log</t>
  </si>
  <si>
    <t>Low-Cost Ventilator Wins Sloan Health Care Prize</t>
  </si>
  <si>
    <t>https://www.medicaldesignandoutsourcing.com/low-cost-ventilator-wins-sloan-health-care-prize/</t>
  </si>
  <si>
    <t>Very little information</t>
  </si>
  <si>
    <t>Open Breath Italy</t>
  </si>
  <si>
    <t>https://www.openbreath.it/en/</t>
  </si>
  <si>
    <t>info@openbreath.it</t>
  </si>
  <si>
    <t>Not enough information to evaluate well</t>
  </si>
  <si>
    <t>Projecto EAR Celso</t>
  </si>
  <si>
    <t>https://github.com/RespiradorHacker/Projeto-EAR-Celso</t>
  </si>
  <si>
    <t>Project Open Air</t>
  </si>
  <si>
    <t>https://www.projectopenair.org/</t>
  </si>
  <si>
    <t>openair@lift.com.pt</t>
  </si>
  <si>
    <t>LEITAT1 Respirator</t>
  </si>
  <si>
    <t>https://www.3dnatives.com/en/3d-printed-respirator-230320205/</t>
  </si>
  <si>
    <t>lluis.lopez@zfbarcelona.es</t>
  </si>
  <si>
    <t>Respirador RESP19</t>
  </si>
  <si>
    <t>https://www.gofundme.com/f/respirador-resp19?utm_medium=chat&amp;utm_source=whatsapp-visit&amp;utm_campaign=p_lico+share-sheet</t>
  </si>
  <si>
    <t>Thus far it's just an idea</t>
  </si>
  <si>
    <t>OperationAIR</t>
  </si>
  <si>
    <t>https://www.tudelft.nl/onderwijs/opleidingen/masters/technical-medicine/msc-technical-medicine/operationair/</t>
  </si>
  <si>
    <t>info@operationair.org</t>
  </si>
  <si>
    <t>State that the design and information will be published open source</t>
  </si>
  <si>
    <t>CoroVent</t>
  </si>
  <si>
    <t>https://www.corovent.cz/</t>
  </si>
  <si>
    <t>simon.rakosnik@rubikonpr.cz</t>
  </si>
  <si>
    <t>They state that the device is on the prototype phase, and that they are testing components on lung models. They claim to publish the complete documentation, but thus far they don't appear to be open</t>
  </si>
  <si>
    <t>Ventilador Foscal y Unab</t>
  </si>
  <si>
    <t>https://www.vanguardia.com/area-metropolitana/bucaramanga/esta-listo-el-primer-ventilador-mecanico-fabricado-100-en-santander-BG2181982</t>
  </si>
  <si>
    <t>Very little information, provides a video showing the device pumping</t>
  </si>
  <si>
    <t>Army-Type Pneumatic Ventilator</t>
  </si>
  <si>
    <t>https://docs.google.com/document/d/1hRfHGBVZNBeAJTYrPazY6ElMNkyrgIt9aFnz_eUzQG0/edit#heading=h.zd4mdan4zmci</t>
  </si>
  <si>
    <t>In proposal phase</t>
  </si>
  <si>
    <t>Analysis of Open Source COVID-19 Pandemic Ventilator Projects</t>
  </si>
  <si>
    <t>Public Invention</t>
  </si>
  <si>
    <t>https://www.pubinv.org</t>
  </si>
  <si>
    <t>Home Repo:</t>
  </si>
  <si>
    <t>https://github.com/PubInv/covid19-vent-list</t>
  </si>
  <si>
    <t>Link to definition of evaluation criteria:</t>
  </si>
  <si>
    <t>https://docs.google.com/document/d/e/2PACX-1vRl9yZ27KvslftcNvweHgH1A81pO8gHL62TWpY_VY-UELWdK9x-4-3hNw3DbkemClzExPsg8RfnxilP/pub</t>
  </si>
  <si>
    <t>Project Name</t>
  </si>
  <si>
    <t>Project Link</t>
  </si>
  <si>
    <t>Openness</t>
  </si>
  <si>
    <t>Buildability</t>
  </si>
  <si>
    <t>Community Support</t>
  </si>
  <si>
    <t>Functional Testing</t>
  </si>
  <si>
    <t>Reliability Testing</t>
  </si>
  <si>
    <t>COVID-19 Suitability</t>
  </si>
  <si>
    <t>Clinician Friendly</t>
  </si>
  <si>
    <t>Average</t>
  </si>
  <si>
    <t>Date Last Evaluated</t>
  </si>
  <si>
    <t>Point of Contact</t>
  </si>
  <si>
    <t>Drive</t>
  </si>
  <si>
    <t>Notes</t>
  </si>
  <si>
    <t>License:</t>
  </si>
  <si>
    <t>CC0</t>
  </si>
  <si>
    <t>Copyright Robert L. Read, Keeshan Patel, and Juan E. Villacres Perez,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</si>
</sst>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0.0%"/>
    <numFmt numFmtId="165" formatCode="0.00000"/>
    <numFmt numFmtId="166" formatCode="0.0000"/>
    <numFmt numFmtId="167" formatCode="0.0000000%"/>
  </numFmts>
  <fonts count="17">
    <font>
      <sz val="10"/>
      <name val="Geneva"/>
    </font>
    <font>
      <sz val="10"/>
      <name val="Geneva"/>
    </font>
    <font>
      <sz val="10"/>
      <name val="Calibri"/>
      <family val="2"/>
    </font>
    <font>
      <u/>
      <sz val="10"/>
      <color theme="10"/>
      <name val="Geneva"/>
    </font>
    <font>
      <sz val="10"/>
      <name val="Calibri"/>
      <family val="2"/>
      <scheme val="minor"/>
    </font>
    <font>
      <b/>
      <sz val="10"/>
      <name val="Calibri"/>
      <family val="2"/>
      <scheme val="minor"/>
    </font>
    <font>
      <sz val="10"/>
      <color rgb="FFFF0000"/>
      <name val="Calibri"/>
      <family val="2"/>
      <scheme val="minor"/>
    </font>
    <font>
      <b/>
      <sz val="10"/>
      <color theme="0"/>
      <name val="Calibri"/>
      <family val="2"/>
      <scheme val="minor"/>
    </font>
    <font>
      <sz val="10"/>
      <name val="Arial"/>
      <family val="2"/>
    </font>
    <font>
      <b/>
      <sz val="18"/>
      <color rgb="FF000000"/>
      <name val="Roboto"/>
    </font>
    <font>
      <i/>
      <sz val="10"/>
      <name val="Arial"/>
      <family val="2"/>
    </font>
    <font>
      <i/>
      <sz val="10"/>
      <name val="Roboto"/>
    </font>
    <font>
      <sz val="10"/>
      <color rgb="FF000000"/>
      <name val="Arial"/>
      <family val="2"/>
    </font>
    <font>
      <sz val="10"/>
      <color rgb="FF24292E"/>
      <name val="Arial"/>
      <family val="2"/>
    </font>
    <font>
      <sz val="10"/>
      <color rgb="FF000000"/>
      <name val="Roboto"/>
    </font>
    <font>
      <sz val="10"/>
      <color rgb="FF303030"/>
      <name val="Arial"/>
      <family val="2"/>
    </font>
    <font>
      <sz val="10"/>
      <color rgb="FF38761D"/>
      <name val="Arial"/>
      <family val="2"/>
    </font>
  </fonts>
  <fills count="4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bgColor indexed="64"/>
      </patternFill>
    </fill>
    <fill>
      <patternFill patternType="solid">
        <fgColor theme="3"/>
        <bgColor indexed="64"/>
      </patternFill>
    </fill>
    <fill>
      <patternFill patternType="solid">
        <fgColor rgb="FFFFFFFF"/>
        <bgColor indexed="64"/>
      </patternFill>
    </fill>
    <fill>
      <patternFill patternType="solid">
        <fgColor rgb="FF999999"/>
        <bgColor indexed="64"/>
      </patternFill>
    </fill>
    <fill>
      <patternFill patternType="solid">
        <fgColor rgb="FFD9D9D9"/>
        <bgColor indexed="64"/>
      </patternFill>
    </fill>
    <fill>
      <patternFill patternType="solid">
        <fgColor rgb="FFEFEFEF"/>
        <bgColor indexed="64"/>
      </patternFill>
    </fill>
    <fill>
      <patternFill patternType="solid">
        <fgColor rgb="FFF8F8F8"/>
        <bgColor indexed="64"/>
      </patternFill>
    </fill>
    <fill>
      <patternFill patternType="solid">
        <fgColor rgb="FFABC978"/>
        <bgColor indexed="64"/>
      </patternFill>
    </fill>
    <fill>
      <patternFill patternType="solid">
        <fgColor rgb="FFFAC769"/>
        <bgColor indexed="64"/>
      </patternFill>
    </fill>
    <fill>
      <patternFill patternType="solid">
        <fgColor rgb="FF57BB8A"/>
        <bgColor indexed="64"/>
      </patternFill>
    </fill>
    <fill>
      <patternFill patternType="solid">
        <fgColor rgb="FF99C67B"/>
        <bgColor indexed="64"/>
      </patternFill>
    </fill>
    <fill>
      <patternFill patternType="solid">
        <fgColor rgb="FF81C281"/>
        <bgColor indexed="64"/>
      </patternFill>
    </fill>
    <fill>
      <patternFill patternType="solid">
        <fgColor rgb="FFFFD666"/>
        <bgColor indexed="64"/>
      </patternFill>
    </fill>
    <fill>
      <patternFill patternType="solid">
        <fgColor rgb="FFB2CA76"/>
        <bgColor indexed="64"/>
      </patternFill>
    </fill>
    <fill>
      <patternFill patternType="solid">
        <fgColor rgb="FFE1D26C"/>
        <bgColor indexed="64"/>
      </patternFill>
    </fill>
    <fill>
      <patternFill patternType="solid">
        <fgColor rgb="FFE67C73"/>
        <bgColor indexed="64"/>
      </patternFill>
    </fill>
    <fill>
      <patternFill patternType="solid">
        <fgColor rgb="FFF6B86B"/>
        <bgColor indexed="64"/>
      </patternFill>
    </fill>
    <fill>
      <patternFill patternType="solid">
        <fgColor rgb="FFFDD167"/>
        <bgColor indexed="64"/>
      </patternFill>
    </fill>
    <fill>
      <patternFill patternType="solid">
        <fgColor rgb="FFD5D06F"/>
        <bgColor indexed="64"/>
      </patternFill>
    </fill>
    <fill>
      <patternFill patternType="solid">
        <fgColor rgb="FFEE9A6F"/>
        <bgColor indexed="64"/>
      </patternFill>
    </fill>
    <fill>
      <patternFill patternType="solid">
        <fgColor rgb="FFFDCF67"/>
        <bgColor indexed="64"/>
      </patternFill>
    </fill>
    <fill>
      <patternFill patternType="solid">
        <fgColor rgb="FFFCCD68"/>
        <bgColor indexed="64"/>
      </patternFill>
    </fill>
    <fill>
      <patternFill patternType="solid">
        <fgColor rgb="FFFBC968"/>
        <bgColor indexed="64"/>
      </patternFill>
    </fill>
    <fill>
      <patternFill patternType="solid">
        <fgColor rgb="FFF2A96D"/>
        <bgColor indexed="64"/>
      </patternFill>
    </fill>
    <fill>
      <patternFill patternType="solid">
        <fgColor rgb="FFFAC469"/>
        <bgColor indexed="64"/>
      </patternFill>
    </fill>
    <fill>
      <patternFill patternType="solid">
        <fgColor rgb="FFF9C06A"/>
        <bgColor indexed="64"/>
      </patternFill>
    </fill>
    <fill>
      <patternFill patternType="solid">
        <fgColor rgb="FFF7BC6A"/>
        <bgColor indexed="64"/>
      </patternFill>
    </fill>
    <fill>
      <patternFill patternType="solid">
        <fgColor rgb="FFF7BA6B"/>
        <bgColor indexed="64"/>
      </patternFill>
    </fill>
    <fill>
      <patternFill patternType="solid">
        <fgColor rgb="FFF6B56B"/>
        <bgColor indexed="64"/>
      </patternFill>
    </fill>
    <fill>
      <patternFill patternType="solid">
        <fgColor rgb="FFF5B36B"/>
        <bgColor indexed="64"/>
      </patternFill>
    </fill>
    <fill>
      <patternFill patternType="solid">
        <fgColor rgb="FFF4AF6C"/>
        <bgColor indexed="64"/>
      </patternFill>
    </fill>
    <fill>
      <patternFill patternType="solid">
        <fgColor rgb="FFF3AB6D"/>
        <bgColor indexed="64"/>
      </patternFill>
    </fill>
    <fill>
      <patternFill patternType="solid">
        <fgColor rgb="FFF1A66D"/>
        <bgColor indexed="64"/>
      </patternFill>
    </fill>
    <fill>
      <patternFill patternType="solid">
        <fgColor rgb="FFF1A46E"/>
        <bgColor indexed="64"/>
      </patternFill>
    </fill>
    <fill>
      <patternFill patternType="solid">
        <fgColor rgb="FFF0A26E"/>
        <bgColor indexed="64"/>
      </patternFill>
    </fill>
    <fill>
      <patternFill patternType="solid">
        <fgColor rgb="FFEF9E6F"/>
        <bgColor indexed="64"/>
      </patternFill>
    </fill>
    <fill>
      <patternFill patternType="solid">
        <fgColor rgb="FFED9570"/>
        <bgColor indexed="64"/>
      </patternFill>
    </fill>
    <fill>
      <patternFill patternType="solid">
        <fgColor rgb="FFEC9370"/>
        <bgColor indexed="64"/>
      </patternFill>
    </fill>
    <fill>
      <patternFill patternType="solid">
        <fgColor rgb="FFEB9170"/>
        <bgColor indexed="64"/>
      </patternFill>
    </fill>
    <fill>
      <patternFill patternType="solid">
        <fgColor rgb="FFEA8D71"/>
        <bgColor indexed="64"/>
      </patternFill>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4">
    <xf numFmtId="0" fontId="0" fillId="0" borderId="0"/>
    <xf numFmtId="8"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25">
    <xf numFmtId="0" fontId="0" fillId="0" borderId="0" xfId="0"/>
    <xf numFmtId="0" fontId="4" fillId="0" borderId="0" xfId="0" applyFont="1" applyAlignment="1">
      <alignment wrapText="1"/>
    </xf>
    <xf numFmtId="0" fontId="5" fillId="0" borderId="0" xfId="0" applyFont="1" applyAlignment="1">
      <alignment horizontal="center" vertical="center" wrapText="1"/>
    </xf>
    <xf numFmtId="0" fontId="4" fillId="0" borderId="0" xfId="0" applyFont="1"/>
    <xf numFmtId="0" fontId="5" fillId="0" borderId="0" xfId="0" applyFont="1" applyBorder="1" applyAlignment="1">
      <alignment wrapText="1"/>
    </xf>
    <xf numFmtId="0" fontId="5" fillId="0" borderId="1" xfId="0" applyFont="1" applyBorder="1" applyAlignment="1">
      <alignment wrapText="1"/>
    </xf>
    <xf numFmtId="0" fontId="5" fillId="0" borderId="1" xfId="0" applyFont="1" applyBorder="1" applyAlignment="1">
      <alignment horizontal="center" vertical="center" wrapText="1"/>
    </xf>
    <xf numFmtId="0" fontId="4" fillId="0" borderId="0" xfId="0" applyFont="1" applyAlignment="1">
      <alignment horizontal="center"/>
    </xf>
    <xf numFmtId="14" fontId="4" fillId="0" borderId="0" xfId="0" applyNumberFormat="1" applyFont="1"/>
    <xf numFmtId="0" fontId="4" fillId="0" borderId="0" xfId="0" applyFont="1" applyAlignment="1">
      <alignment horizontal="right"/>
    </xf>
    <xf numFmtId="0" fontId="4" fillId="0" borderId="0" xfId="0" applyFont="1" applyAlignment="1">
      <alignment horizontal="center"/>
    </xf>
    <xf numFmtId="0" fontId="4" fillId="0" borderId="0" xfId="0" applyNumberFormat="1" applyFont="1" applyAlignment="1">
      <alignment horizontal="center"/>
    </xf>
    <xf numFmtId="1" fontId="4" fillId="0" borderId="0" xfId="0" applyNumberFormat="1" applyFont="1" applyAlignment="1">
      <alignment horizontal="center"/>
    </xf>
    <xf numFmtId="165" fontId="4" fillId="0" borderId="0" xfId="0" applyNumberFormat="1" applyFont="1"/>
    <xf numFmtId="0" fontId="4" fillId="3" borderId="3" xfId="0" applyFont="1" applyFill="1" applyBorder="1" applyAlignment="1">
      <alignment horizontal="center"/>
    </xf>
    <xf numFmtId="164" fontId="4" fillId="3" borderId="3" xfId="3" applyNumberFormat="1" applyFont="1" applyFill="1" applyBorder="1" applyAlignment="1">
      <alignment horizontal="center"/>
    </xf>
    <xf numFmtId="0" fontId="4" fillId="2" borderId="2" xfId="0" applyFont="1" applyFill="1" applyBorder="1"/>
    <xf numFmtId="0" fontId="4" fillId="2" borderId="4" xfId="0" applyFont="1" applyFill="1" applyBorder="1"/>
    <xf numFmtId="0" fontId="4" fillId="2" borderId="5" xfId="0" applyFont="1" applyFill="1" applyBorder="1"/>
    <xf numFmtId="0" fontId="4" fillId="2" borderId="3" xfId="0" applyFont="1" applyFill="1" applyBorder="1" applyAlignment="1">
      <alignment horizontal="center"/>
    </xf>
    <xf numFmtId="164" fontId="4" fillId="2" borderId="3" xfId="3" applyNumberFormat="1" applyFont="1" applyFill="1" applyBorder="1" applyAlignment="1">
      <alignment horizontal="center"/>
    </xf>
    <xf numFmtId="164" fontId="2" fillId="0" borderId="0" xfId="0" applyNumberFormat="1" applyFont="1" applyAlignment="1">
      <alignment horizontal="center" wrapText="1"/>
    </xf>
    <xf numFmtId="164" fontId="2" fillId="0" borderId="0" xfId="0" applyNumberFormat="1" applyFont="1" applyAlignment="1">
      <alignment horizontal="right" wrapText="1"/>
    </xf>
    <xf numFmtId="164" fontId="2" fillId="0" borderId="0" xfId="0" applyNumberFormat="1" applyFont="1" applyAlignment="1">
      <alignment horizontal="center"/>
    </xf>
    <xf numFmtId="0" fontId="4" fillId="0" borderId="0" xfId="0" applyFont="1" applyFill="1" applyBorder="1" applyAlignment="1" applyProtection="1">
      <alignment horizontal="center" vertical="center" wrapText="1" shrinkToFi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0" xfId="0" applyFont="1" applyFill="1"/>
    <xf numFmtId="14" fontId="4" fillId="0" borderId="0" xfId="1" applyNumberFormat="1" applyFont="1" applyFill="1" applyBorder="1" applyAlignment="1" applyProtection="1">
      <alignment horizontal="right" vertical="center" shrinkToFit="1"/>
      <protection locked="0"/>
    </xf>
    <xf numFmtId="14" fontId="4" fillId="0" borderId="0" xfId="1" applyNumberFormat="1" applyFont="1" applyFill="1" applyBorder="1" applyAlignment="1" applyProtection="1">
      <alignment vertical="center" shrinkToFit="1"/>
    </xf>
    <xf numFmtId="14"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 fontId="4" fillId="0" borderId="0" xfId="3" applyNumberFormat="1" applyFont="1" applyFill="1" applyBorder="1" applyAlignment="1" applyProtection="1">
      <alignment vertical="center"/>
    </xf>
    <xf numFmtId="0" fontId="4" fillId="0" borderId="0" xfId="0" applyFont="1" applyFill="1" applyBorder="1" applyAlignment="1" applyProtection="1">
      <alignment vertical="center"/>
    </xf>
    <xf numFmtId="164" fontId="4" fillId="0" borderId="0" xfId="3"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1" fontId="4" fillId="0" borderId="0" xfId="1" applyNumberFormat="1" applyFont="1" applyFill="1" applyBorder="1" applyAlignment="1" applyProtection="1">
      <alignment vertical="center" shrinkToFit="1"/>
      <protection locked="0"/>
    </xf>
    <xf numFmtId="0" fontId="6" fillId="0" borderId="0" xfId="0" applyFont="1" applyFill="1" applyBorder="1" applyAlignment="1" applyProtection="1">
      <alignment horizontal="center" vertical="center"/>
    </xf>
    <xf numFmtId="14" fontId="4" fillId="0" borderId="0" xfId="0" applyNumberFormat="1" applyFont="1" applyFill="1" applyBorder="1" applyAlignment="1" applyProtection="1">
      <alignment vertical="center"/>
    </xf>
    <xf numFmtId="166" fontId="4" fillId="0" borderId="0" xfId="0" applyNumberFormat="1" applyFont="1" applyFill="1" applyBorder="1" applyAlignment="1" applyProtection="1">
      <alignment vertical="center"/>
    </xf>
    <xf numFmtId="0" fontId="0" fillId="0" borderId="0" xfId="0" applyAlignment="1"/>
    <xf numFmtId="0" fontId="9" fillId="6" borderId="6" xfId="0" applyFont="1" applyFill="1" applyBorder="1" applyAlignment="1">
      <alignment vertical="center"/>
    </xf>
    <xf numFmtId="0" fontId="3" fillId="0" borderId="6" xfId="2" applyBorder="1" applyAlignment="1" applyProtection="1">
      <alignment vertical="center"/>
    </xf>
    <xf numFmtId="0" fontId="8" fillId="0" borderId="6" xfId="0" applyFont="1" applyBorder="1" applyAlignment="1">
      <alignment vertical="center"/>
    </xf>
    <xf numFmtId="0" fontId="3" fillId="0" borderId="7" xfId="2" applyBorder="1" applyAlignment="1" applyProtection="1">
      <alignment vertical="center"/>
    </xf>
    <xf numFmtId="0" fontId="16" fillId="0" borderId="6" xfId="0" applyFont="1" applyBorder="1" applyAlignment="1">
      <alignment vertical="center"/>
    </xf>
    <xf numFmtId="0" fontId="8" fillId="0" borderId="6" xfId="0" applyFont="1" applyBorder="1" applyAlignment="1"/>
    <xf numFmtId="15" fontId="8" fillId="0" borderId="6" xfId="0" applyNumberFormat="1" applyFont="1" applyBorder="1" applyAlignment="1">
      <alignment horizontal="right"/>
    </xf>
    <xf numFmtId="0" fontId="8" fillId="0" borderId="7" xfId="0" applyFont="1" applyBorder="1" applyAlignment="1"/>
    <xf numFmtId="0" fontId="10" fillId="7" borderId="8" xfId="0" applyFont="1" applyFill="1" applyBorder="1" applyAlignment="1"/>
    <xf numFmtId="0" fontId="10" fillId="7" borderId="7" xfId="0" applyFont="1" applyFill="1" applyBorder="1" applyAlignment="1"/>
    <xf numFmtId="0" fontId="10" fillId="8" borderId="7" xfId="0" applyFont="1" applyFill="1" applyBorder="1" applyAlignment="1"/>
    <xf numFmtId="0" fontId="11" fillId="8" borderId="7" xfId="0" applyFont="1" applyFill="1" applyBorder="1" applyAlignment="1"/>
    <xf numFmtId="0" fontId="10" fillId="9" borderId="7" xfId="0" applyFont="1" applyFill="1" applyBorder="1" applyAlignment="1"/>
    <xf numFmtId="0" fontId="10" fillId="9" borderId="9" xfId="0" applyFont="1" applyFill="1" applyBorder="1" applyAlignment="1"/>
    <xf numFmtId="0" fontId="12" fillId="0" borderId="6" xfId="0" applyFont="1" applyBorder="1" applyAlignment="1"/>
    <xf numFmtId="0" fontId="3" fillId="10" borderId="6" xfId="2" applyFill="1" applyBorder="1" applyAlignment="1" applyProtection="1"/>
    <xf numFmtId="0" fontId="8" fillId="11" borderId="6" xfId="0" applyFont="1" applyFill="1" applyBorder="1" applyAlignment="1">
      <alignment horizontal="right"/>
    </xf>
    <xf numFmtId="0" fontId="8" fillId="12" borderId="6" xfId="0" applyFont="1" applyFill="1" applyBorder="1" applyAlignment="1">
      <alignment horizontal="right"/>
    </xf>
    <xf numFmtId="0" fontId="8" fillId="13" borderId="6" xfId="0" applyFont="1" applyFill="1" applyBorder="1" applyAlignment="1">
      <alignment horizontal="right"/>
    </xf>
    <xf numFmtId="0" fontId="8" fillId="14" borderId="6" xfId="0" applyFont="1" applyFill="1" applyBorder="1" applyAlignment="1">
      <alignment horizontal="right"/>
    </xf>
    <xf numFmtId="14" fontId="8" fillId="0" borderId="6" xfId="0" applyNumberFormat="1" applyFont="1" applyBorder="1" applyAlignment="1">
      <alignment horizontal="right"/>
    </xf>
    <xf numFmtId="0" fontId="3" fillId="6" borderId="6" xfId="2" applyFill="1" applyBorder="1" applyAlignment="1" applyProtection="1"/>
    <xf numFmtId="0" fontId="8" fillId="15" borderId="6" xfId="0" applyFont="1" applyFill="1" applyBorder="1" applyAlignment="1">
      <alignment horizontal="right"/>
    </xf>
    <xf numFmtId="0" fontId="8" fillId="16" borderId="6" xfId="0" applyFont="1" applyFill="1" applyBorder="1" applyAlignment="1">
      <alignment horizontal="right"/>
    </xf>
    <xf numFmtId="0" fontId="8" fillId="17" borderId="6" xfId="0" applyFont="1" applyFill="1" applyBorder="1" applyAlignment="1">
      <alignment horizontal="right"/>
    </xf>
    <xf numFmtId="0" fontId="3" fillId="0" borderId="6" xfId="2" applyBorder="1" applyAlignment="1" applyProtection="1"/>
    <xf numFmtId="0" fontId="8" fillId="18" borderId="6" xfId="0" applyFont="1" applyFill="1" applyBorder="1" applyAlignment="1">
      <alignment horizontal="right"/>
    </xf>
    <xf numFmtId="0" fontId="8" fillId="19" borderId="6" xfId="0" applyFont="1" applyFill="1" applyBorder="1" applyAlignment="1">
      <alignment horizontal="right"/>
    </xf>
    <xf numFmtId="0" fontId="8" fillId="20" borderId="6" xfId="0" applyFont="1" applyFill="1" applyBorder="1" applyAlignment="1">
      <alignment horizontal="right"/>
    </xf>
    <xf numFmtId="0" fontId="8" fillId="21" borderId="6" xfId="0" applyFont="1" applyFill="1" applyBorder="1" applyAlignment="1">
      <alignment horizontal="right"/>
    </xf>
    <xf numFmtId="0" fontId="12" fillId="6" borderId="6" xfId="0" applyFont="1" applyFill="1" applyBorder="1" applyAlignment="1"/>
    <xf numFmtId="0" fontId="8" fillId="22" borderId="6" xfId="0" applyFont="1" applyFill="1" applyBorder="1" applyAlignment="1">
      <alignment horizontal="right"/>
    </xf>
    <xf numFmtId="0" fontId="8" fillId="23" borderId="6" xfId="0" applyFont="1" applyFill="1" applyBorder="1" applyAlignment="1">
      <alignment horizontal="right"/>
    </xf>
    <xf numFmtId="0" fontId="8" fillId="24" borderId="6" xfId="0" applyFont="1" applyFill="1" applyBorder="1" applyAlignment="1">
      <alignment horizontal="right"/>
    </xf>
    <xf numFmtId="0" fontId="13" fillId="6" borderId="6" xfId="0" applyFont="1" applyFill="1" applyBorder="1" applyAlignment="1"/>
    <xf numFmtId="0" fontId="8" fillId="25" borderId="6" xfId="0" applyFont="1" applyFill="1" applyBorder="1" applyAlignment="1">
      <alignment horizontal="right"/>
    </xf>
    <xf numFmtId="0" fontId="8" fillId="26" borderId="6" xfId="0" applyFont="1" applyFill="1" applyBorder="1" applyAlignment="1">
      <alignment horizontal="right"/>
    </xf>
    <xf numFmtId="0" fontId="8" fillId="27" borderId="6" xfId="0" applyFont="1" applyFill="1" applyBorder="1" applyAlignment="1">
      <alignment horizontal="right"/>
    </xf>
    <xf numFmtId="0" fontId="12" fillId="13" borderId="6" xfId="0" applyFont="1" applyFill="1" applyBorder="1" applyAlignment="1">
      <alignment horizontal="right"/>
    </xf>
    <xf numFmtId="0" fontId="12" fillId="20" borderId="6" xfId="0" applyFont="1" applyFill="1" applyBorder="1" applyAlignment="1">
      <alignment horizontal="right"/>
    </xf>
    <xf numFmtId="0" fontId="12" fillId="11" borderId="6" xfId="0" applyFont="1" applyFill="1" applyBorder="1" applyAlignment="1">
      <alignment horizontal="right"/>
    </xf>
    <xf numFmtId="0" fontId="12" fillId="22" borderId="6" xfId="0" applyFont="1" applyFill="1" applyBorder="1" applyAlignment="1">
      <alignment horizontal="right"/>
    </xf>
    <xf numFmtId="0" fontId="12" fillId="19" borderId="6" xfId="0" applyFont="1" applyFill="1" applyBorder="1" applyAlignment="1">
      <alignment horizontal="right"/>
    </xf>
    <xf numFmtId="0" fontId="12" fillId="16" borderId="6" xfId="0" applyFont="1" applyFill="1" applyBorder="1" applyAlignment="1">
      <alignment horizontal="right"/>
    </xf>
    <xf numFmtId="0" fontId="8" fillId="28" borderId="6" xfId="0" applyFont="1" applyFill="1" applyBorder="1" applyAlignment="1">
      <alignment horizontal="right"/>
    </xf>
    <xf numFmtId="0" fontId="8" fillId="29" borderId="6" xfId="0" applyFont="1" applyFill="1" applyBorder="1" applyAlignment="1">
      <alignment horizontal="right"/>
    </xf>
    <xf numFmtId="0" fontId="8" fillId="30" borderId="6" xfId="0" applyFont="1" applyFill="1" applyBorder="1" applyAlignment="1">
      <alignment horizontal="right"/>
    </xf>
    <xf numFmtId="0" fontId="8" fillId="31" borderId="6" xfId="0" applyFont="1" applyFill="1" applyBorder="1" applyAlignment="1">
      <alignment horizontal="right"/>
    </xf>
    <xf numFmtId="0" fontId="14" fillId="6" borderId="6" xfId="0" applyFont="1" applyFill="1" applyBorder="1" applyAlignment="1"/>
    <xf numFmtId="0" fontId="12" fillId="23" borderId="6" xfId="0" applyFont="1" applyFill="1" applyBorder="1" applyAlignment="1">
      <alignment horizontal="right"/>
    </xf>
    <xf numFmtId="0" fontId="8" fillId="32" borderId="6" xfId="0" applyFont="1" applyFill="1" applyBorder="1" applyAlignment="1">
      <alignment horizontal="right"/>
    </xf>
    <xf numFmtId="0" fontId="8" fillId="33" borderId="6" xfId="0" applyFont="1" applyFill="1" applyBorder="1" applyAlignment="1">
      <alignment horizontal="right"/>
    </xf>
    <xf numFmtId="0" fontId="8" fillId="34" borderId="6" xfId="0" applyFont="1" applyFill="1" applyBorder="1" applyAlignment="1">
      <alignment horizontal="right"/>
    </xf>
    <xf numFmtId="0" fontId="8" fillId="35" borderId="6" xfId="0" applyFont="1" applyFill="1" applyBorder="1" applyAlignment="1">
      <alignment horizontal="right"/>
    </xf>
    <xf numFmtId="0" fontId="8" fillId="36" borderId="6" xfId="0" applyFont="1" applyFill="1" applyBorder="1" applyAlignment="1">
      <alignment horizontal="right"/>
    </xf>
    <xf numFmtId="0" fontId="8" fillId="37" borderId="6" xfId="0" applyFont="1" applyFill="1" applyBorder="1" applyAlignment="1">
      <alignment horizontal="right"/>
    </xf>
    <xf numFmtId="0" fontId="8" fillId="38" borderId="6" xfId="0" applyFont="1" applyFill="1" applyBorder="1" applyAlignment="1">
      <alignment horizontal="right"/>
    </xf>
    <xf numFmtId="0" fontId="8" fillId="39" borderId="6" xfId="0" applyFont="1" applyFill="1" applyBorder="1" applyAlignment="1">
      <alignment horizontal="right"/>
    </xf>
    <xf numFmtId="0" fontId="8" fillId="6" borderId="6" xfId="0" applyFont="1" applyFill="1" applyBorder="1" applyAlignment="1"/>
    <xf numFmtId="0" fontId="8" fillId="40" borderId="6" xfId="0" applyFont="1" applyFill="1" applyBorder="1" applyAlignment="1">
      <alignment horizontal="right"/>
    </xf>
    <xf numFmtId="0" fontId="15" fillId="6" borderId="6" xfId="0" applyFont="1" applyFill="1" applyBorder="1" applyAlignment="1"/>
    <xf numFmtId="0" fontId="8" fillId="41" borderId="6" xfId="0" applyFont="1" applyFill="1" applyBorder="1" applyAlignment="1">
      <alignment horizontal="right"/>
    </xf>
    <xf numFmtId="0" fontId="8" fillId="42" borderId="6" xfId="0" applyFont="1" applyFill="1" applyBorder="1" applyAlignment="1">
      <alignment horizontal="right"/>
    </xf>
    <xf numFmtId="0" fontId="8" fillId="43" borderId="6" xfId="0" applyFont="1" applyFill="1" applyBorder="1" applyAlignment="1">
      <alignment horizontal="right"/>
    </xf>
    <xf numFmtId="0" fontId="16" fillId="0" borderId="6" xfId="0" applyFont="1" applyBorder="1" applyAlignment="1"/>
    <xf numFmtId="0" fontId="4" fillId="0" borderId="0" xfId="0" applyFont="1" applyFill="1" applyBorder="1" applyAlignment="1" applyProtection="1">
      <alignment horizontal="center" vertical="center"/>
    </xf>
    <xf numFmtId="0" fontId="0" fillId="0" borderId="0" xfId="0" applyFill="1" applyBorder="1" applyAlignment="1">
      <alignment horizontal="center" vertical="center"/>
    </xf>
    <xf numFmtId="6" fontId="4" fillId="0" borderId="0" xfId="1" applyNumberFormat="1" applyFont="1" applyFill="1" applyBorder="1" applyAlignment="1" applyProtection="1">
      <alignment vertical="center" shrinkToFit="1"/>
      <protection locked="0"/>
    </xf>
    <xf numFmtId="0" fontId="0" fillId="0" borderId="0" xfId="0" applyFill="1" applyBorder="1" applyAlignment="1">
      <alignment vertical="center"/>
    </xf>
    <xf numFmtId="164" fontId="4" fillId="3" borderId="2" xfId="3" applyNumberFormat="1" applyFont="1" applyFill="1" applyBorder="1" applyAlignment="1">
      <alignment horizontal="center"/>
    </xf>
    <xf numFmtId="164" fontId="4" fillId="3" borderId="5" xfId="3" applyNumberFormat="1" applyFont="1" applyFill="1" applyBorder="1" applyAlignment="1">
      <alignment horizontal="center"/>
    </xf>
    <xf numFmtId="0" fontId="4" fillId="2" borderId="3" xfId="0" applyFont="1" applyFill="1" applyBorder="1" applyAlignment="1">
      <alignment horizontal="center"/>
    </xf>
    <xf numFmtId="0" fontId="4" fillId="3" borderId="3" xfId="0" applyFont="1" applyFill="1" applyBorder="1" applyAlignment="1">
      <alignment horizontal="center"/>
    </xf>
    <xf numFmtId="167" fontId="4" fillId="2" borderId="2" xfId="3" applyNumberFormat="1" applyFont="1" applyFill="1" applyBorder="1" applyAlignment="1">
      <alignment horizontal="center"/>
    </xf>
    <xf numFmtId="167" fontId="4" fillId="2" borderId="5" xfId="3" applyNumberFormat="1" applyFont="1" applyFill="1" applyBorder="1" applyAlignment="1">
      <alignment horizontal="center"/>
    </xf>
    <xf numFmtId="164" fontId="4" fillId="2" borderId="2" xfId="3" applyNumberFormat="1" applyFont="1" applyFill="1" applyBorder="1" applyAlignment="1">
      <alignment horizontal="center"/>
    </xf>
    <xf numFmtId="164" fontId="4" fillId="2" borderId="5" xfId="3" applyNumberFormat="1"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167" fontId="4" fillId="3" borderId="2" xfId="3" applyNumberFormat="1" applyFont="1" applyFill="1" applyBorder="1" applyAlignment="1">
      <alignment horizontal="center"/>
    </xf>
    <xf numFmtId="167" fontId="4" fillId="3" borderId="5" xfId="3" applyNumberFormat="1" applyFont="1" applyFill="1" applyBorder="1" applyAlignment="1">
      <alignment horizontal="center"/>
    </xf>
    <xf numFmtId="0" fontId="7" fillId="4" borderId="3" xfId="0" applyFont="1" applyFill="1" applyBorder="1" applyAlignment="1">
      <alignment horizontal="center"/>
    </xf>
    <xf numFmtId="0" fontId="7" fillId="5" borderId="3" xfId="0" applyFont="1" applyFill="1" applyBorder="1" applyAlignment="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oxygen.protofy.xyz/contact" TargetMode="External"/><Relationship Id="rId21" Type="http://schemas.openxmlformats.org/officeDocument/2006/relationships/hyperlink" Target="https://github.com/emersonmoretto/CITI-OpenLung" TargetMode="External"/><Relationship Id="rId34" Type="http://schemas.openxmlformats.org/officeDocument/2006/relationships/hyperlink" Target="https://www.npr.org/sections/health-shots/2014/01/03/259436844/saving-babies-lives-starts-with-aquarium-pumps-and-ingenuity" TargetMode="External"/><Relationship Id="rId42" Type="http://schemas.openxmlformats.org/officeDocument/2006/relationships/hyperlink" Target="https://gitlab.com/coronavirusmakers" TargetMode="External"/><Relationship Id="rId47" Type="http://schemas.openxmlformats.org/officeDocument/2006/relationships/hyperlink" Target="https://github.com/jps2000/Cuirass-Ventilator" TargetMode="External"/><Relationship Id="rId50" Type="http://schemas.openxmlformats.org/officeDocument/2006/relationships/hyperlink" Target="https://www.izutadesign.com/" TargetMode="External"/><Relationship Id="rId55" Type="http://schemas.openxmlformats.org/officeDocument/2006/relationships/hyperlink" Target="https://github.com/hackadayrex/ventilator" TargetMode="External"/><Relationship Id="rId63" Type="http://schemas.openxmlformats.org/officeDocument/2006/relationships/hyperlink" Target="mailto:info@acute19.com" TargetMode="External"/><Relationship Id="rId68" Type="http://schemas.openxmlformats.org/officeDocument/2006/relationships/hyperlink" Target="https://www.youtube.com/watch?v=pvrUQCMa3a8&amp;feature=youtu.be" TargetMode="External"/><Relationship Id="rId76" Type="http://schemas.openxmlformats.org/officeDocument/2006/relationships/hyperlink" Target="https://github.com/snipe75/low-cost-medical-ventilator" TargetMode="External"/><Relationship Id="rId84" Type="http://schemas.openxmlformats.org/officeDocument/2006/relationships/hyperlink" Target="https://open-source-covid-19-ventilator-canada.mn.co/" TargetMode="External"/><Relationship Id="rId89" Type="http://schemas.openxmlformats.org/officeDocument/2006/relationships/hyperlink" Target="https://github.com/RespiradorHacker/Projeto-EAR-Celso" TargetMode="External"/><Relationship Id="rId97" Type="http://schemas.openxmlformats.org/officeDocument/2006/relationships/hyperlink" Target="https://www.corovent.cz/" TargetMode="External"/><Relationship Id="rId7" Type="http://schemas.openxmlformats.org/officeDocument/2006/relationships/hyperlink" Target="http://oedk.rice.edu/apollobvm/" TargetMode="External"/><Relationship Id="rId71" Type="http://schemas.openxmlformats.org/officeDocument/2006/relationships/hyperlink" Target="https://drive.google.com/drive/folders/1XTNc5_pEWI1ATr-WRFbC4TW5NCqKutzC?usp=sharing" TargetMode="External"/><Relationship Id="rId92" Type="http://schemas.openxmlformats.org/officeDocument/2006/relationships/hyperlink" Target="https://www.3dnatives.com/en/3d-printed-respirator-230320205/" TargetMode="External"/><Relationship Id="rId2" Type="http://schemas.openxmlformats.org/officeDocument/2006/relationships/hyperlink" Target="https://github.com/PubInv/covid19-vent-list" TargetMode="External"/><Relationship Id="rId16" Type="http://schemas.openxmlformats.org/officeDocument/2006/relationships/hyperlink" Target="https://docs.google.com/forms/d/e/1FAIpQLScmOmF4pyQQUXM5NEUqx-cSPIST0ftLQsrXMesnWElfhT6UqA/viewform" TargetMode="External"/><Relationship Id="rId29" Type="http://schemas.openxmlformats.org/officeDocument/2006/relationships/hyperlink" Target="mailto:info@theopenventilator.com" TargetMode="External"/><Relationship Id="rId11" Type="http://schemas.openxmlformats.org/officeDocument/2006/relationships/hyperlink" Target="https://simulation.health.ufl.edu/technology-development/open-source-ventilator-project/" TargetMode="External"/><Relationship Id="rId24" Type="http://schemas.openxmlformats.org/officeDocument/2006/relationships/hyperlink" Target="mailto:contact@mur-project.org" TargetMode="External"/><Relationship Id="rId32" Type="http://schemas.openxmlformats.org/officeDocument/2006/relationships/hyperlink" Target="https://web.mit.edu/2.75/projects/DMD_2010_Al_Husseini.pdf" TargetMode="External"/><Relationship Id="rId37" Type="http://schemas.openxmlformats.org/officeDocument/2006/relationships/hyperlink" Target="mailto:ventilator@gtech.co.uk" TargetMode="External"/><Relationship Id="rId40" Type="http://schemas.openxmlformats.org/officeDocument/2006/relationships/hyperlink" Target="https://docs.google.com/spreadsheets/d/1PfxblJfeVo9WGIUSiz_yQkhYF2OCvRRPal1zllWFMHY/edit" TargetMode="External"/><Relationship Id="rId45" Type="http://schemas.openxmlformats.org/officeDocument/2006/relationships/hyperlink" Target="https://gitlab.com/open-source-ventilator/OpenLung" TargetMode="External"/><Relationship Id="rId53" Type="http://schemas.openxmlformats.org/officeDocument/2006/relationships/hyperlink" Target="https://github.com/RuairiSpain/openVentilator" TargetMode="External"/><Relationship Id="rId58" Type="http://schemas.openxmlformats.org/officeDocument/2006/relationships/hyperlink" Target="https://www.cbc.ca/news/canada/london/pandemic-ventilator-coronvirus-hospitals-1.5493830" TargetMode="External"/><Relationship Id="rId66" Type="http://schemas.openxmlformats.org/officeDocument/2006/relationships/hyperlink" Target="https://www.uni-marburg.de/de/fb13/halbleiterphotonik/the-breathing-project/the-breathing-project-1" TargetMode="External"/><Relationship Id="rId74" Type="http://schemas.openxmlformats.org/officeDocument/2006/relationships/hyperlink" Target="https://www.breathing-aid.org/homeen" TargetMode="External"/><Relationship Id="rId79" Type="http://schemas.openxmlformats.org/officeDocument/2006/relationships/hyperlink" Target="https://oxvent.org/" TargetMode="External"/><Relationship Id="rId87" Type="http://schemas.openxmlformats.org/officeDocument/2006/relationships/hyperlink" Target="https://www.medicaldesignandoutsourcing.com/low-cost-ventilator-wins-sloan-health-care-prize/" TargetMode="External"/><Relationship Id="rId5" Type="http://schemas.openxmlformats.org/officeDocument/2006/relationships/hyperlink" Target="https://1nn0v8ter.rocks/AmboVent-1690-108" TargetMode="External"/><Relationship Id="rId61" Type="http://schemas.openxmlformats.org/officeDocument/2006/relationships/hyperlink" Target="https://www.facebook.com/groups/670932227050506/permalink/675264606617268/?app=fbl" TargetMode="External"/><Relationship Id="rId82" Type="http://schemas.openxmlformats.org/officeDocument/2006/relationships/hyperlink" Target="https://www.thingiverse.com/thing:4239988/files" TargetMode="External"/><Relationship Id="rId90" Type="http://schemas.openxmlformats.org/officeDocument/2006/relationships/hyperlink" Target="https://github.com/RespiradorHacker/Projeto-EAR-Celso" TargetMode="External"/><Relationship Id="rId95" Type="http://schemas.openxmlformats.org/officeDocument/2006/relationships/hyperlink" Target="https://www.tudelft.nl/onderwijs/opleidingen/masters/technical-medicine/msc-technical-medicine/operationair/" TargetMode="External"/><Relationship Id="rId19" Type="http://schemas.openxmlformats.org/officeDocument/2006/relationships/hyperlink" Target="https://www.ebcore.io/?fbclid=IwAR3_SOqqJsohJ4rmR3tQVYS26_RNqx6A1nakRvklNlPNpJ4KS44iOL_a0RU" TargetMode="External"/><Relationship Id="rId14" Type="http://schemas.openxmlformats.org/officeDocument/2006/relationships/hyperlink" Target="mailto:contact@openventilator.io" TargetMode="External"/><Relationship Id="rId22" Type="http://schemas.openxmlformats.org/officeDocument/2006/relationships/hyperlink" Target="https://docs.google.com/forms/d/e/1FAIpQLSfJmSH-XnRPcUmkUvS9ZdUzZxjUVUDR-olO96t6SzpphNBRpQ/viewform" TargetMode="External"/><Relationship Id="rId27" Type="http://schemas.openxmlformats.org/officeDocument/2006/relationships/hyperlink" Target="https://digitalcommons.usu.edu/cgi/viewcontent.cgi?referer=https://www.google.com/&amp;httpsredir=1&amp;article=1016&amp;context=spacegrant&amp;fbclid=IwAR1EtJVcxXm82PjGWFCA0t7H_MxNVjuseAePRfxNORr9h4ZQLQ9sNdQjXhc" TargetMode="External"/><Relationship Id="rId30" Type="http://schemas.openxmlformats.org/officeDocument/2006/relationships/hyperlink" Target="http://facebook.com/BlueVent3d" TargetMode="External"/><Relationship Id="rId35" Type="http://schemas.openxmlformats.org/officeDocument/2006/relationships/hyperlink" Target="https://docs.google.com/document/d/1Dz7eMgXowFBtBA_0PKzfAXweHnNMbGlIAXPshCbI2Vk/edit?usp=sharing" TargetMode="External"/><Relationship Id="rId43" Type="http://schemas.openxmlformats.org/officeDocument/2006/relationships/hyperlink" Target="https://www.coronavirusmakers.org/index.php/es/54-telegram-3" TargetMode="External"/><Relationship Id="rId48" Type="http://schemas.openxmlformats.org/officeDocument/2006/relationships/hyperlink" Target="https://github.com/jps2000/Cuirass-Ventilator/issues" TargetMode="External"/><Relationship Id="rId56" Type="http://schemas.openxmlformats.org/officeDocument/2006/relationships/hyperlink" Target="https://respira.works/" TargetMode="External"/><Relationship Id="rId64" Type="http://schemas.openxmlformats.org/officeDocument/2006/relationships/hyperlink" Target="https://github.com/vaccarini/covid19respirador" TargetMode="External"/><Relationship Id="rId69" Type="http://schemas.openxmlformats.org/officeDocument/2006/relationships/hyperlink" Target="https://1mventilators.com/" TargetMode="External"/><Relationship Id="rId77" Type="http://schemas.openxmlformats.org/officeDocument/2006/relationships/hyperlink" Target="https://panvent.blogspot.com/2008/02/test-of-pandemic-ventilator-with.html" TargetMode="External"/><Relationship Id="rId100" Type="http://schemas.openxmlformats.org/officeDocument/2006/relationships/printerSettings" Target="../printerSettings/printerSettings2.bin"/><Relationship Id="rId8" Type="http://schemas.openxmlformats.org/officeDocument/2006/relationships/hyperlink" Target="mailto:amy.k@rice.edu" TargetMode="External"/><Relationship Id="rId51" Type="http://schemas.openxmlformats.org/officeDocument/2006/relationships/hyperlink" Target="https://20100.be/ad-hoc-ventilator/" TargetMode="External"/><Relationship Id="rId72" Type="http://schemas.openxmlformats.org/officeDocument/2006/relationships/hyperlink" Target="mailto:yoram@scope5.com" TargetMode="External"/><Relationship Id="rId80" Type="http://schemas.openxmlformats.org/officeDocument/2006/relationships/hyperlink" Target="https://oxvent.org/contact/" TargetMode="External"/><Relationship Id="rId85" Type="http://schemas.openxmlformats.org/officeDocument/2006/relationships/hyperlink" Target="https://docs.google.com/document/d/1R25O2mKT3TfSjXTmheGEevIk6rTJ49o-sGCJU3QqP3M/edit" TargetMode="External"/><Relationship Id="rId93" Type="http://schemas.openxmlformats.org/officeDocument/2006/relationships/hyperlink" Target="https://www.gofundme.com/f/respirador-resp19?utm_medium=chat&amp;utm_source=whatsapp-visit&amp;utm_campaign=p_lico+share-sheet" TargetMode="External"/><Relationship Id="rId98" Type="http://schemas.openxmlformats.org/officeDocument/2006/relationships/hyperlink" Target="https://www.vanguardia.com/area-metropolitana/bucaramanga/esta-listo-el-primer-ventilador-mecanico-fabricado-100-en-santander-BG2181982" TargetMode="External"/><Relationship Id="rId3" Type="http://schemas.openxmlformats.org/officeDocument/2006/relationships/hyperlink" Target="https://docs.google.com/document/d/e/2PACX-1vRl9yZ27KvslftcNvweHgH1A81pO8gHL62TWpY_VY-UELWdK9x-4-3hNw3DbkemClzExPsg8RfnxilP/pub" TargetMode="External"/><Relationship Id="rId12" Type="http://schemas.openxmlformats.org/officeDocument/2006/relationships/hyperlink" Target="https://simulation.health.ufl.edu/technology-development/open-source-ventilator-project/contact-us/" TargetMode="External"/><Relationship Id="rId17" Type="http://schemas.openxmlformats.org/officeDocument/2006/relationships/hyperlink" Target="https://docs.google.com/document/d/1-DRXnVkJOlDCmvTzh-DgWDxeLSrZTiBYyH0ypzv8tNA/edit" TargetMode="External"/><Relationship Id="rId25" Type="http://schemas.openxmlformats.org/officeDocument/2006/relationships/hyperlink" Target="https://oxygen.protofy.xyz/" TargetMode="External"/><Relationship Id="rId33" Type="http://schemas.openxmlformats.org/officeDocument/2006/relationships/hyperlink" Target="https://e-vent.mit.edu/" TargetMode="External"/><Relationship Id="rId38" Type="http://schemas.openxmlformats.org/officeDocument/2006/relationships/hyperlink" Target="https://freebreathing.org/" TargetMode="External"/><Relationship Id="rId46" Type="http://schemas.openxmlformats.org/officeDocument/2006/relationships/hyperlink" Target="https://opensourceventilator.ie/register" TargetMode="External"/><Relationship Id="rId59" Type="http://schemas.openxmlformats.org/officeDocument/2006/relationships/hyperlink" Target="https://docs.google.com/document/u/1/d/e/2PACX-1vSrCNygk8LHYIgvpu8tXlVVZrSniwSC7HSBAhMUoOsnFckagZwPCVyNStLS7wBVwR9K0gvYXtRynPKx/pub" TargetMode="External"/><Relationship Id="rId67" Type="http://schemas.openxmlformats.org/officeDocument/2006/relationships/hyperlink" Target="mailto:breathing.project@physik.uni-marburg.de" TargetMode="External"/><Relationship Id="rId20" Type="http://schemas.openxmlformats.org/officeDocument/2006/relationships/hyperlink" Target="https://onlinelibrary.wiley.com/doi/full/10.1111/j.1365-2044.2009.06207.x" TargetMode="External"/><Relationship Id="rId41" Type="http://schemas.openxmlformats.org/officeDocument/2006/relationships/hyperlink" Target="https://docs.google.com/spreadsheets/d/1PfxblJfeVo9WGIUSiz_yQkhYF2OCvRRPal1zllWFMHY/edit" TargetMode="External"/><Relationship Id="rId54" Type="http://schemas.openxmlformats.org/officeDocument/2006/relationships/hyperlink" Target="http://www.technologyreview.pk/pakistani-engineer-braves-tragedy-to-develop-low-cost-ventilator/" TargetMode="External"/><Relationship Id="rId62" Type="http://schemas.openxmlformats.org/officeDocument/2006/relationships/hyperlink" Target="https://valenciaplaza.com/desarrollan-ventilador-turbina-impresion-3d" TargetMode="External"/><Relationship Id="rId70" Type="http://schemas.openxmlformats.org/officeDocument/2006/relationships/hyperlink" Target="https://1mventilators.com/community/" TargetMode="External"/><Relationship Id="rId75" Type="http://schemas.openxmlformats.org/officeDocument/2006/relationships/hyperlink" Target="mailto:covid@nemos.org" TargetMode="External"/><Relationship Id="rId83" Type="http://schemas.openxmlformats.org/officeDocument/2006/relationships/hyperlink" Target="https://www.frax3d.com/contactar" TargetMode="External"/><Relationship Id="rId88" Type="http://schemas.openxmlformats.org/officeDocument/2006/relationships/hyperlink" Target="https://www.openbreath.it/en/" TargetMode="External"/><Relationship Id="rId91" Type="http://schemas.openxmlformats.org/officeDocument/2006/relationships/hyperlink" Target="https://www.projectopenair.org/" TargetMode="External"/><Relationship Id="rId96" Type="http://schemas.openxmlformats.org/officeDocument/2006/relationships/hyperlink" Target="mailto:info@operationair.org" TargetMode="External"/><Relationship Id="rId1" Type="http://schemas.openxmlformats.org/officeDocument/2006/relationships/hyperlink" Target="https://www.pubinv.org/" TargetMode="External"/><Relationship Id="rId6" Type="http://schemas.openxmlformats.org/officeDocument/2006/relationships/hyperlink" Target="mailto:dreliram@gmail.com" TargetMode="External"/><Relationship Id="rId15" Type="http://schemas.openxmlformats.org/officeDocument/2006/relationships/hyperlink" Target="https://devpost.com/software/diy-beatmungsgerat" TargetMode="External"/><Relationship Id="rId23" Type="http://schemas.openxmlformats.org/officeDocument/2006/relationships/hyperlink" Target="http://mur-project.org/" TargetMode="External"/><Relationship Id="rId28" Type="http://schemas.openxmlformats.org/officeDocument/2006/relationships/hyperlink" Target="http://en.theopenventilator.com/" TargetMode="External"/><Relationship Id="rId36" Type="http://schemas.openxmlformats.org/officeDocument/2006/relationships/hyperlink" Target="https://www.gtech.co.uk/ventilators" TargetMode="External"/><Relationship Id="rId49" Type="http://schemas.openxmlformats.org/officeDocument/2006/relationships/hyperlink" Target="https://github.com/auenkind/YACoVV" TargetMode="External"/><Relationship Id="rId57" Type="http://schemas.openxmlformats.org/officeDocument/2006/relationships/hyperlink" Target="https://github.com/SebaGaggino/rees31" TargetMode="External"/><Relationship Id="rId10" Type="http://schemas.openxmlformats.org/officeDocument/2006/relationships/hyperlink" Target="https://www.ventilaid.org/" TargetMode="External"/><Relationship Id="rId31" Type="http://schemas.openxmlformats.org/officeDocument/2006/relationships/hyperlink" Target="http://facebook.com/BlueVent3d" TargetMode="External"/><Relationship Id="rId44" Type="http://schemas.openxmlformats.org/officeDocument/2006/relationships/hyperlink" Target="https://www.instructables.com/id/The-Pandemic-Ventilator/" TargetMode="External"/><Relationship Id="rId52" Type="http://schemas.openxmlformats.org/officeDocument/2006/relationships/hyperlink" Target="https://20100.be/contact-2/" TargetMode="External"/><Relationship Id="rId60" Type="http://schemas.openxmlformats.org/officeDocument/2006/relationships/hyperlink" Target="https://github.com/OpenVentilator/OpenVentilator" TargetMode="External"/><Relationship Id="rId65" Type="http://schemas.openxmlformats.org/officeDocument/2006/relationships/hyperlink" Target="mailto:martin.vaccarini@gmail.com" TargetMode="External"/><Relationship Id="rId73" Type="http://schemas.openxmlformats.org/officeDocument/2006/relationships/hyperlink" Target="https://opensourceventilator.ie/" TargetMode="External"/><Relationship Id="rId78" Type="http://schemas.openxmlformats.org/officeDocument/2006/relationships/hyperlink" Target="https://arxiv.org/pdf/2003.10405.pdf" TargetMode="External"/><Relationship Id="rId81" Type="http://schemas.openxmlformats.org/officeDocument/2006/relationships/hyperlink" Target="https://rapidvent.grainger.illinois.edu/" TargetMode="External"/><Relationship Id="rId86" Type="http://schemas.openxmlformats.org/officeDocument/2006/relationships/hyperlink" Target="https://gitlab.com/PerAsperaAdAstra/lcaev" TargetMode="External"/><Relationship Id="rId94" Type="http://schemas.openxmlformats.org/officeDocument/2006/relationships/hyperlink" Target="https://www.gofundme.com/f/respirador-resp19?utm_medium=chat&amp;utm_source=whatsapp-visit&amp;utm_campaign=p_lico+share-sheet" TargetMode="External"/><Relationship Id="rId99" Type="http://schemas.openxmlformats.org/officeDocument/2006/relationships/hyperlink" Target="https://docs.google.com/document/d/1hRfHGBVZNBeAJTYrPazY6ElMNkyrgIt9aFnz_eUzQG0/edit" TargetMode="External"/><Relationship Id="rId4" Type="http://schemas.openxmlformats.org/officeDocument/2006/relationships/hyperlink" Target="http://newsroom.medtronic.com/news-releases/news-release-details/medtronic-shares-ventilation-design-specifications-accelerate" TargetMode="External"/><Relationship Id="rId9" Type="http://schemas.openxmlformats.org/officeDocument/2006/relationships/hyperlink" Target="https://github.com/jcl5m1/ventilator" TargetMode="External"/><Relationship Id="rId13" Type="http://schemas.openxmlformats.org/officeDocument/2006/relationships/hyperlink" Target="https://www.popsolutions.co/en_US/openventilator" TargetMode="External"/><Relationship Id="rId18" Type="http://schemas.openxmlformats.org/officeDocument/2006/relationships/hyperlink" Target="mailto:amy.k@rice.edu" TargetMode="External"/><Relationship Id="rId39" Type="http://schemas.openxmlformats.org/officeDocument/2006/relationships/hyperlink" Target="https://freebreathin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33"/>
  <sheetViews>
    <sheetView zoomScaleNormal="100" workbookViewId="0">
      <selection activeCell="J25" sqref="J25:K25"/>
    </sheetView>
  </sheetViews>
  <sheetFormatPr defaultRowHeight="12.75"/>
  <cols>
    <col min="1" max="1" width="12.42578125" style="3" customWidth="1"/>
    <col min="2" max="2" width="8" style="3" bestFit="1" customWidth="1"/>
    <col min="3" max="3" width="15" style="3" bestFit="1" customWidth="1"/>
    <col min="4" max="4" width="9.85546875" style="3" bestFit="1" customWidth="1"/>
    <col min="5" max="5" width="18.42578125" style="3" customWidth="1"/>
    <col min="6" max="7" width="9.5703125" style="3" customWidth="1"/>
    <col min="8" max="8" width="2.5703125" style="3" customWidth="1"/>
    <col min="9" max="9" width="22.42578125" style="3" customWidth="1"/>
    <col min="10" max="10" width="9.140625" style="3"/>
    <col min="11" max="11" width="11.140625" style="3" customWidth="1"/>
    <col min="12" max="13" width="9.140625" style="3"/>
    <col min="14" max="14" width="10.42578125" style="3" bestFit="1" customWidth="1"/>
    <col min="15" max="16384" width="9.140625" style="3"/>
  </cols>
  <sheetData>
    <row r="1" spans="1:19">
      <c r="A1" s="1"/>
      <c r="B1" s="1"/>
      <c r="C1" s="2" t="s">
        <v>1</v>
      </c>
      <c r="D1" s="2" t="s">
        <v>6</v>
      </c>
      <c r="E1" s="2" t="s">
        <v>5</v>
      </c>
      <c r="F1" s="4" t="s">
        <v>8</v>
      </c>
      <c r="G1" s="4" t="s">
        <v>26</v>
      </c>
    </row>
    <row r="2" spans="1:19">
      <c r="A2" s="1"/>
      <c r="B2" s="1"/>
      <c r="C2" s="6" t="s">
        <v>2</v>
      </c>
      <c r="D2" s="6" t="s">
        <v>7</v>
      </c>
      <c r="E2" s="6" t="s">
        <v>4</v>
      </c>
      <c r="F2" s="5" t="s">
        <v>9</v>
      </c>
      <c r="G2" s="5" t="s">
        <v>28</v>
      </c>
    </row>
    <row r="3" spans="1:19">
      <c r="A3" s="1" t="s">
        <v>3</v>
      </c>
      <c r="B3" s="1">
        <v>2008</v>
      </c>
      <c r="C3" s="21">
        <v>0.30199999999999999</v>
      </c>
      <c r="D3" s="22">
        <v>0.158</v>
      </c>
      <c r="E3" s="21">
        <v>9.7000000000000003E-2</v>
      </c>
      <c r="F3" s="21">
        <v>0.52</v>
      </c>
      <c r="G3" s="21">
        <v>0</v>
      </c>
      <c r="L3" s="7" t="s">
        <v>10</v>
      </c>
    </row>
    <row r="4" spans="1:19">
      <c r="A4" s="1" t="s">
        <v>3</v>
      </c>
      <c r="B4" s="1">
        <v>2009</v>
      </c>
      <c r="C4" s="21">
        <v>0.30199999999999999</v>
      </c>
      <c r="D4" s="22">
        <v>0.158</v>
      </c>
      <c r="E4" s="21">
        <v>9.7000000000000003E-2</v>
      </c>
      <c r="F4" s="21">
        <v>0.52</v>
      </c>
      <c r="G4" s="21">
        <v>0</v>
      </c>
      <c r="J4" s="9" t="s">
        <v>13</v>
      </c>
      <c r="K4" s="8" t="e">
        <f>IF(#REF!="","",#REF!)</f>
        <v>#REF!</v>
      </c>
      <c r="L4" s="7" t="e">
        <f>IF(OR(K4="",K5=""),"",MONTH(K4))</f>
        <v>#REF!</v>
      </c>
      <c r="N4" s="11"/>
    </row>
    <row r="5" spans="1:19">
      <c r="A5" s="1" t="s">
        <v>3</v>
      </c>
      <c r="B5" s="1">
        <v>2010</v>
      </c>
      <c r="C5" s="21">
        <v>0.32200000000000001</v>
      </c>
      <c r="D5" s="22">
        <v>0.16800000000000001</v>
      </c>
      <c r="E5" s="21">
        <v>0.105</v>
      </c>
      <c r="F5" s="21">
        <v>0.53</v>
      </c>
      <c r="G5" s="21">
        <v>0</v>
      </c>
      <c r="J5" s="9" t="s">
        <v>14</v>
      </c>
      <c r="K5" s="8" t="e">
        <f>IF(#REF!="","",#REF!)</f>
        <v>#REF!</v>
      </c>
      <c r="L5" s="7"/>
    </row>
    <row r="6" spans="1:19">
      <c r="A6" s="1" t="s">
        <v>3</v>
      </c>
      <c r="B6" s="1">
        <v>2011</v>
      </c>
      <c r="C6" s="21">
        <v>0.32200000000000001</v>
      </c>
      <c r="D6" s="22">
        <v>0.17199999999999999</v>
      </c>
      <c r="E6" s="21">
        <v>0.106</v>
      </c>
      <c r="F6" s="21">
        <v>0.54</v>
      </c>
      <c r="G6" s="21">
        <v>0</v>
      </c>
      <c r="J6" s="9" t="s">
        <v>15</v>
      </c>
      <c r="K6" s="12" t="e">
        <f>IF(K5="","",IF(YEAR(K4)=YEAR(K5),(K5-K4)/30,ROUNDUP(((+K5-K4)/30),0)-1))</f>
        <v>#REF!</v>
      </c>
      <c r="L6" s="7"/>
      <c r="N6" s="13" t="e">
        <f>K6</f>
        <v>#REF!</v>
      </c>
    </row>
    <row r="7" spans="1:19">
      <c r="A7" s="1" t="s">
        <v>3</v>
      </c>
      <c r="B7" s="1">
        <v>2012</v>
      </c>
      <c r="C7" s="21">
        <v>0.32200000000000001</v>
      </c>
      <c r="D7" s="22">
        <v>0.16800000000000001</v>
      </c>
      <c r="E7" s="21">
        <v>0.105</v>
      </c>
      <c r="F7" s="21">
        <v>0.54500000000000004</v>
      </c>
      <c r="G7" s="21">
        <v>0</v>
      </c>
      <c r="K7" s="10"/>
    </row>
    <row r="8" spans="1:19">
      <c r="A8" s="1" t="s">
        <v>3</v>
      </c>
      <c r="B8" s="1">
        <v>2013</v>
      </c>
      <c r="C8" s="21">
        <v>0.32500000000000001</v>
      </c>
      <c r="D8" s="22">
        <v>0.16800000000000001</v>
      </c>
      <c r="E8" s="21">
        <v>0.10199999999999999</v>
      </c>
      <c r="F8" s="23">
        <v>0.54500000000000004</v>
      </c>
      <c r="G8" s="23">
        <v>0.03</v>
      </c>
    </row>
    <row r="9" spans="1:19">
      <c r="J9" s="123" t="s">
        <v>0</v>
      </c>
      <c r="K9" s="123"/>
      <c r="L9" s="124" t="s">
        <v>16</v>
      </c>
      <c r="M9" s="124"/>
      <c r="N9" s="123" t="s">
        <v>17</v>
      </c>
      <c r="O9" s="123"/>
      <c r="P9" s="124" t="s">
        <v>18</v>
      </c>
      <c r="Q9" s="124"/>
      <c r="R9" s="123" t="s">
        <v>19</v>
      </c>
      <c r="S9" s="123"/>
    </row>
    <row r="10" spans="1:19">
      <c r="C10" s="7" t="s">
        <v>10</v>
      </c>
      <c r="D10" s="7" t="s">
        <v>11</v>
      </c>
      <c r="E10" s="7" t="s">
        <v>12</v>
      </c>
      <c r="J10" s="14" t="e">
        <f>IF(L4="","",IF(L4&gt;=7,YEAR(K4+365),YEAR(K4)))</f>
        <v>#REF!</v>
      </c>
      <c r="K10" s="14" t="e">
        <f>IF(L4="","",IF(OR(J11=12,J19=0),"",+J10+1))</f>
        <v>#REF!</v>
      </c>
      <c r="L10" s="19" t="e">
        <f>IF(L4="","",IF($K6&lt;=12,"",J10+1))</f>
        <v>#REF!</v>
      </c>
      <c r="M10" s="19" t="e">
        <f>IF(OR(L11=12,L19=0,L10=""),"",+L10+1)</f>
        <v>#REF!</v>
      </c>
      <c r="N10" s="14" t="e">
        <f>IF(L4="","",IF($K6&lt;=24,"",L10+1))</f>
        <v>#REF!</v>
      </c>
      <c r="O10" s="14" t="e">
        <f>IF(OR(N11=12,N19=0,N10=""),"",+N10+1)</f>
        <v>#REF!</v>
      </c>
      <c r="P10" s="19" t="e">
        <f>IF(L4="","",IF($K6&lt;=36,"",N10+1))</f>
        <v>#REF!</v>
      </c>
      <c r="Q10" s="19" t="e">
        <f>IF(OR(P11=12,P19=0,P10=""),"",+P10+1)</f>
        <v>#REF!</v>
      </c>
      <c r="R10" s="14" t="e">
        <f>IF(L4="","",IF($K6&lt;=48,"",P10+1))</f>
        <v>#REF!</v>
      </c>
      <c r="S10" s="14" t="e">
        <f>IF(OR(R11=12,R19=0,R10=""),"",+R10+1)</f>
        <v>#REF!</v>
      </c>
    </row>
    <row r="11" spans="1:19">
      <c r="C11" s="7">
        <v>1</v>
      </c>
      <c r="D11" s="7">
        <v>6</v>
      </c>
      <c r="E11" s="7">
        <v>6</v>
      </c>
      <c r="J11" s="14" t="e">
        <f>IF(L4="","",IF((LOOKUP(L4,C11:C22,D11:D22))&gt;K6,K6,LOOKUP(L4,C11:C22,D11:D22)))</f>
        <v>#REF!</v>
      </c>
      <c r="K11" s="14" t="e">
        <f>IF(L4="","",IF(OR(J11=12,J19=0),"",IF(J19&lt;(LOOKUP($L4,$C11:$C22,$E11:$E22)),J19,LOOKUP($L4,$C11:$C22,$E11:$E22))))</f>
        <v>#REF!</v>
      </c>
      <c r="L11" s="19" t="e">
        <f>IF(L10="","",IF(K19="",IF((LOOKUP($L4,$C11:$C22,$D11:$D22))&gt;J19,J19,LOOKUP($L4,$C11:$C22,$D11:$D22)),IF((LOOKUP($L4,$C11:$C22,$D11:$D22))&gt;K19,K19,LOOKUP($L4,$C11:$C22,$D11:$D22))))</f>
        <v>#REF!</v>
      </c>
      <c r="M11" s="19" t="e">
        <f>IF(OR(L11=12,L19=0,M10=""),"",IF(L19&lt;(LOOKUP($L4,$C11:$C22,$E11:$E22)),L19,LOOKUP($L4,$C11:$C22,$E11:$E22)))</f>
        <v>#REF!</v>
      </c>
      <c r="N11" s="14" t="e">
        <f>IF(N10="","",IF(M19="",IF((LOOKUP($L4,$C11:$C22,$D11:$D22))&gt;L19,L19,LOOKUP($L4,$C11:$C22,$D11:$D22)),IF((LOOKUP($L4,$C11:$C22,$D11:$D22))&gt;M19,M19,LOOKUP($L4,$C11:$C22,$D11:$D22))))</f>
        <v>#REF!</v>
      </c>
      <c r="O11" s="14" t="e">
        <f>IF(OR(N11=12,N19=0,O10=""),"",IF(N19&lt;(LOOKUP($L4,$C11:$C22,$E11:$E22)),N19,LOOKUP($L4,$C11:$C22,$E11:$E22)))</f>
        <v>#REF!</v>
      </c>
      <c r="P11" s="19" t="e">
        <f>IF(P10="","",IF(O19="",IF((LOOKUP($L4,$C11:$C22,$D11:$D22))&gt;N19,N19,LOOKUP($L4,$C11:$C22,$D11:$D22)),IF((LOOKUP($L4,$C11:$C22,$D11:$D22))&gt;O19,O19,LOOKUP($L4,$C11:$C22,$D11:$D22))))</f>
        <v>#REF!</v>
      </c>
      <c r="Q11" s="19" t="e">
        <f>IF(OR(P11=12,P19=0,Q10=""),"",IF(P19&lt;(LOOKUP($L4,$C11:$C22,$E11:$E22)),P19,LOOKUP($L4,$C11:$C22,$E11:$E22)))</f>
        <v>#REF!</v>
      </c>
      <c r="R11" s="14" t="e">
        <f>IF(R10="","",IF(Q19="",IF((LOOKUP($L4,$C11:$C22,$D11:$D22))&gt;P19,P19,LOOKUP($L4,$C11:$C22,$D11:$D22)),IF((LOOKUP($L4,$C11:$C22,$D11:$D22))&gt;Q19,Q19,LOOKUP($L4,$C11:$C22,$D11:$D22))))</f>
        <v>#REF!</v>
      </c>
      <c r="S11" s="14" t="e">
        <f>IF(OR(R11=12,R19=0,S10=""),"",IF(R19&lt;(LOOKUP($L4,$C11:$C22,$E11:$E22)),R19,LOOKUP($L4,$C11:$C22,$E11:$E22)))</f>
        <v>#REF!</v>
      </c>
    </row>
    <row r="12" spans="1:19">
      <c r="C12" s="7">
        <v>2</v>
      </c>
      <c r="D12" s="7">
        <v>5</v>
      </c>
      <c r="E12" s="7">
        <v>7</v>
      </c>
      <c r="I12" s="9" t="s">
        <v>21</v>
      </c>
      <c r="J12" s="15" t="e">
        <f>IF(L4="","",LOOKUP($J10,B3:B8,F3:F8))</f>
        <v>#REF!</v>
      </c>
      <c r="K12" s="15" t="e">
        <f>IF(L4="","",IF(OR($J$11=12,$J$19=0),"",LOOKUP($K$10,$B$3:$B$8,$F$3:$F$8)))</f>
        <v>#REF!</v>
      </c>
      <c r="L12" s="20" t="e">
        <f>IF(L$10="","",LOOKUP(L$10,$B$3:$B$8,$F$3:$F$8))</f>
        <v>#REF!</v>
      </c>
      <c r="M12" s="20" t="e">
        <f>IF(OR(L$11=12,L$19=0,M$10=""),"",LOOKUP(M$10,$B$3:$B$8,$F$3:$F$8))</f>
        <v>#REF!</v>
      </c>
      <c r="N12" s="15" t="e">
        <f>IF(N$10="","",LOOKUP(N$10,$B$3:$B$8,$F$3:$F$8))</f>
        <v>#REF!</v>
      </c>
      <c r="O12" s="15" t="e">
        <f>IF(OR(N$11=12,N$19=0,O$10=""),"",LOOKUP(O$10,$B$3:$B$8,$F$3:$F$8))</f>
        <v>#REF!</v>
      </c>
      <c r="P12" s="20" t="e">
        <f>IF(P$10="","",LOOKUP(P$10,$B$3:$B$8,$F$3:$F$8))</f>
        <v>#REF!</v>
      </c>
      <c r="Q12" s="20" t="e">
        <f>IF(OR(P$11=12,P$19=0,Q$10=""),"",LOOKUP(Q$10,$B$3:$B$8,$F$3:$F$8))</f>
        <v>#REF!</v>
      </c>
      <c r="R12" s="15" t="e">
        <f>IF(R$10="","",LOOKUP(R$10,$B$3:$B$8,$F$3:$F$8))</f>
        <v>#REF!</v>
      </c>
      <c r="S12" s="15" t="e">
        <f>IF(OR(R$11=12,R$19=0,S$10=""),"",LOOKUP(S$10,$B$3:$B$8,$F$3:$F$8))</f>
        <v>#REF!</v>
      </c>
    </row>
    <row r="13" spans="1:19">
      <c r="C13" s="7">
        <v>3</v>
      </c>
      <c r="D13" s="7">
        <v>4</v>
      </c>
      <c r="E13" s="7">
        <v>8</v>
      </c>
      <c r="I13" s="9" t="s">
        <v>22</v>
      </c>
      <c r="J13" s="15" t="e">
        <f>IF(L4="","",LOOKUP(J$10,$B$3:$B$8,$C$3:$C$8))</f>
        <v>#REF!</v>
      </c>
      <c r="K13" s="15" t="e">
        <f>IF(L4="","",IF(OR($J$11=12,$J$19=0),"",LOOKUP($K$10,$B$3:$B$8,$C$3:$C$8)))</f>
        <v>#REF!</v>
      </c>
      <c r="L13" s="20" t="e">
        <f>IF(L$10="","",LOOKUP(L$10,$B$3:$B$8,$C$3:$C$8))</f>
        <v>#REF!</v>
      </c>
      <c r="M13" s="20" t="e">
        <f>IF(OR(L$11=12,L$19=0,M$10=""),"",LOOKUP(M$10,$B$3:$B$8,$C$3:$C$8))</f>
        <v>#REF!</v>
      </c>
      <c r="N13" s="15" t="e">
        <f>IF(N$10="","",LOOKUP(N$10,$B$3:$B$8,$C$3:$C$8))</f>
        <v>#REF!</v>
      </c>
      <c r="O13" s="15" t="e">
        <f>IF(OR(N$11=12,N$19=0,O$10=""),"",LOOKUP(O$10,$B$3:$B$8,$C$3:$C$8))</f>
        <v>#REF!</v>
      </c>
      <c r="P13" s="20" t="e">
        <f>IF(P$10="","",LOOKUP(P$10,$B$3:$B$8,$C$3:$C$8))</f>
        <v>#REF!</v>
      </c>
      <c r="Q13" s="20" t="e">
        <f>IF(OR(P$11=12,P$19=0,Q$10=""),"",LOOKUP(Q$10,$B$3:$B$8,$C$3:$C$8))</f>
        <v>#REF!</v>
      </c>
      <c r="R13" s="15" t="e">
        <f>IF(R$10="","",LOOKUP(R$10,$B$3:$B$8,$C$3:$C$8))</f>
        <v>#REF!</v>
      </c>
      <c r="S13" s="15" t="e">
        <f>IF(OR(R$11=12,R$19=0,S$10=""),"",LOOKUP(S$10,$B$3:$B$8,$C$3:$C$8))</f>
        <v>#REF!</v>
      </c>
    </row>
    <row r="14" spans="1:19">
      <c r="C14" s="7">
        <v>4</v>
      </c>
      <c r="D14" s="7">
        <v>3</v>
      </c>
      <c r="E14" s="7">
        <v>9</v>
      </c>
      <c r="H14" s="7"/>
      <c r="I14" s="9" t="s">
        <v>23</v>
      </c>
      <c r="J14" s="15" t="e">
        <f>IF(L4="","",LOOKUP($J$10,$B$3:$B$8,$D$3:$D$8))</f>
        <v>#REF!</v>
      </c>
      <c r="K14" s="15" t="e">
        <f>IF(L4="","",IF(OR($J$11=12,$J$19=0),"",LOOKUP($K$10,$B$3:$B$8,$D$3:$D$8)))</f>
        <v>#REF!</v>
      </c>
      <c r="L14" s="20" t="e">
        <f>IF(L$10="","",LOOKUP(L$10,$B$3:$B$8,$D$3:$D$8))</f>
        <v>#REF!</v>
      </c>
      <c r="M14" s="20" t="e">
        <f>IF(OR(L$11=12,L$19=0,M$10=""),"",LOOKUP(M$10,$B$3:$B$8,$D$3:$D$8))</f>
        <v>#REF!</v>
      </c>
      <c r="N14" s="15" t="e">
        <f>IF(N$10="","",LOOKUP(N$10,$B$3:$B$8,$D$3:$D$8))</f>
        <v>#REF!</v>
      </c>
      <c r="O14" s="15" t="e">
        <f>IF(OR(N$11=12,N$19=0,O$10=""),"",LOOKUP(O$10,$B$3:$B$8,$D$3:$D$8))</f>
        <v>#REF!</v>
      </c>
      <c r="P14" s="20" t="e">
        <f>IF(P$10="","",LOOKUP(P$10,$B$3:$B$8,$D$3:$D$8))</f>
        <v>#REF!</v>
      </c>
      <c r="Q14" s="20" t="e">
        <f>IF(OR(P$11=12,P$19=0,Q$10=""),"",LOOKUP(Q$10,$B$3:$B$8,$D$3:$D$8))</f>
        <v>#REF!</v>
      </c>
      <c r="R14" s="15" t="e">
        <f>IF(R$10="","",LOOKUP(R$10,$B$3:$B$8,$D$3:$D$8))</f>
        <v>#REF!</v>
      </c>
      <c r="S14" s="15" t="e">
        <f>IF(OR(R$11=12,R$19=0,S$10=""),"",LOOKUP(S$10,$B$3:$B$8,$D$3:$D$8))</f>
        <v>#REF!</v>
      </c>
    </row>
    <row r="15" spans="1:19">
      <c r="C15" s="7">
        <v>5</v>
      </c>
      <c r="D15" s="7">
        <v>2</v>
      </c>
      <c r="E15" s="7">
        <v>10</v>
      </c>
      <c r="H15" s="7"/>
      <c r="I15" s="9" t="s">
        <v>24</v>
      </c>
      <c r="J15" s="15" t="e">
        <f>IF(L4="","",LOOKUP($J$10,$B$3:$B$8,$E$3:$E$8))</f>
        <v>#REF!</v>
      </c>
      <c r="K15" s="15" t="e">
        <f>IF(L4="","",IF(OR($J$11=12,$J$19=0),"",LOOKUP($K$10,$B$3:$B$8,$E$3:$E$8)))</f>
        <v>#REF!</v>
      </c>
      <c r="L15" s="20" t="e">
        <f>IF(L$10="","",LOOKUP(L$10,$B$3:$B$8,$E3:$E$8))</f>
        <v>#REF!</v>
      </c>
      <c r="M15" s="20" t="e">
        <f>IF(OR(L$11=12,L$19=0,M$10=""),"",LOOKUP(M$10,$B$3:$B$8,$E$3:$E$8))</f>
        <v>#REF!</v>
      </c>
      <c r="N15" s="15" t="e">
        <f>IF(N$10="","",LOOKUP(N$10,$B$3:$B$8,$E3:$E$8))</f>
        <v>#REF!</v>
      </c>
      <c r="O15" s="15" t="e">
        <f>IF(OR(N$11=12,N$19=0,O$10=""),"",LOOKUP(O$10,$B$3:$B$8,$E$3:$E$8))</f>
        <v>#REF!</v>
      </c>
      <c r="P15" s="20" t="e">
        <f>IF(P$10="","",LOOKUP(P$10,$B$3:$B$8,$E3:$E$8))</f>
        <v>#REF!</v>
      </c>
      <c r="Q15" s="20" t="e">
        <f>IF(OR(P$11=12,P$19=0,Q$10=""),"",LOOKUP(Q$10,$B$3:$B$8,$E$3:$E$8))</f>
        <v>#REF!</v>
      </c>
      <c r="R15" s="15" t="e">
        <f>IF(R$10="","",LOOKUP(R$10,$B$3:$B$8,$E3:$E$8))</f>
        <v>#REF!</v>
      </c>
      <c r="S15" s="15" t="e">
        <f>IF(OR(R$11=12,R$19=0,S$10=""),"",LOOKUP(S$10,$B$3:$B$8,$E$3:$E$8))</f>
        <v>#REF!</v>
      </c>
    </row>
    <row r="16" spans="1:19">
      <c r="C16" s="7">
        <v>6</v>
      </c>
      <c r="D16" s="7">
        <v>1</v>
      </c>
      <c r="E16" s="7">
        <v>11</v>
      </c>
      <c r="H16" s="7"/>
      <c r="I16" s="9" t="s">
        <v>27</v>
      </c>
      <c r="J16" s="15">
        <v>0</v>
      </c>
      <c r="K16" s="15" t="e">
        <f>IF(L4="","",IF(OR($J$11=12,$J$19=0),"",LOOKUP($K$10,$B$3:$B$8,$G$3:$G$8)))</f>
        <v>#REF!</v>
      </c>
      <c r="L16" s="20"/>
      <c r="M16" s="20"/>
      <c r="N16" s="15"/>
      <c r="O16" s="15"/>
      <c r="P16" s="20"/>
      <c r="Q16" s="20"/>
      <c r="R16" s="15"/>
      <c r="S16" s="15"/>
    </row>
    <row r="17" spans="3:26">
      <c r="C17" s="7">
        <v>7</v>
      </c>
      <c r="D17" s="7">
        <v>12</v>
      </c>
      <c r="E17" s="7">
        <v>0</v>
      </c>
      <c r="H17" s="7"/>
      <c r="I17" s="7"/>
      <c r="J17" s="16"/>
      <c r="K17" s="17"/>
      <c r="L17" s="17"/>
      <c r="M17" s="17"/>
      <c r="N17" s="17"/>
      <c r="O17" s="17"/>
      <c r="P17" s="17"/>
      <c r="Q17" s="17"/>
      <c r="R17" s="17"/>
      <c r="S17" s="18"/>
    </row>
    <row r="18" spans="3:26">
      <c r="C18" s="7">
        <v>8</v>
      </c>
      <c r="D18" s="7">
        <v>11</v>
      </c>
      <c r="E18" s="7">
        <v>1</v>
      </c>
      <c r="H18" s="7"/>
      <c r="I18" s="7"/>
      <c r="J18" s="113" t="s">
        <v>20</v>
      </c>
      <c r="K18" s="113"/>
      <c r="L18" s="112" t="s">
        <v>20</v>
      </c>
      <c r="M18" s="112"/>
      <c r="N18" s="113" t="s">
        <v>20</v>
      </c>
      <c r="O18" s="113"/>
      <c r="P18" s="112" t="s">
        <v>20</v>
      </c>
      <c r="Q18" s="112"/>
      <c r="R18" s="113" t="s">
        <v>20</v>
      </c>
      <c r="S18" s="113"/>
    </row>
    <row r="19" spans="3:26">
      <c r="C19" s="7">
        <v>9</v>
      </c>
      <c r="D19" s="7">
        <v>10</v>
      </c>
      <c r="E19" s="7">
        <v>2</v>
      </c>
      <c r="H19" s="7"/>
      <c r="I19" s="10"/>
      <c r="J19" s="14" t="e">
        <f>IF(L4="","",+K6-J11)</f>
        <v>#REF!</v>
      </c>
      <c r="K19" s="14" t="e">
        <f>IF(L4="","",IF(OR(J19=0,J11=12),"",+J19-K11))</f>
        <v>#REF!</v>
      </c>
      <c r="L19" s="19" t="e">
        <f>IF(L10="","",IF(L11=12,J19-L11,IF(K19="",J19-L11,K19-L11)))</f>
        <v>#REF!</v>
      </c>
      <c r="M19" s="19" t="e">
        <f>IF(M10="","",+L19-M11)</f>
        <v>#REF!</v>
      </c>
      <c r="N19" s="14" t="e">
        <f>IF(N10="","",IF(N11=12,L19-N11,IF(M19="",L19-N11,M19-N11)))</f>
        <v>#REF!</v>
      </c>
      <c r="O19" s="14" t="e">
        <f>IF(O10="","",+N19-O11)</f>
        <v>#REF!</v>
      </c>
      <c r="P19" s="19" t="e">
        <f>IF(P10="","",IF(P11=12,N19-P11,IF(O19="",N19-P11,O19-P11)))</f>
        <v>#REF!</v>
      </c>
      <c r="Q19" s="19" t="e">
        <f>IF(Q10="","",+P19-Q11)</f>
        <v>#REF!</v>
      </c>
      <c r="R19" s="14" t="e">
        <f>IF(R10="","",IF(R11=12,P19-R11,IF(Q19="",P19-R11,Q19-R11)))</f>
        <v>#REF!</v>
      </c>
      <c r="S19" s="14" t="e">
        <f>IF(S10="","",+R19-S11)</f>
        <v>#REF!</v>
      </c>
    </row>
    <row r="20" spans="3:26">
      <c r="C20" s="7">
        <v>10</v>
      </c>
      <c r="D20" s="7">
        <v>9</v>
      </c>
      <c r="E20" s="7">
        <v>3</v>
      </c>
      <c r="H20" s="7"/>
      <c r="J20" s="118" t="s">
        <v>25</v>
      </c>
      <c r="K20" s="119"/>
      <c r="L20" s="119"/>
      <c r="M20" s="119"/>
      <c r="N20" s="119"/>
      <c r="O20" s="119"/>
      <c r="P20" s="119"/>
      <c r="Q20" s="119"/>
      <c r="R20" s="119"/>
      <c r="S20" s="120"/>
    </row>
    <row r="21" spans="3:26">
      <c r="C21" s="7">
        <v>11</v>
      </c>
      <c r="D21" s="7">
        <v>8</v>
      </c>
      <c r="E21" s="7">
        <v>4</v>
      </c>
      <c r="H21" s="7"/>
      <c r="I21" s="9" t="s">
        <v>21</v>
      </c>
      <c r="J21" s="121" t="e">
        <f>IF(L4="","",IF(K$10="",J12,((J$11*J12)+(K$11*K12))/(J$11+K$11)))</f>
        <v>#REF!</v>
      </c>
      <c r="K21" s="122"/>
      <c r="L21" s="114" t="e">
        <f>IF(M$10="",L12,((L$11*L12)+(M$11*M12))/(L$11+M$11))</f>
        <v>#REF!</v>
      </c>
      <c r="M21" s="115"/>
      <c r="N21" s="121" t="e">
        <f>IF(O$10="",N12,((N$11*N12)+(O$11*O12))/(N$11+O$11))</f>
        <v>#REF!</v>
      </c>
      <c r="O21" s="122"/>
      <c r="P21" s="114" t="e">
        <f>IF(Q$10="",P12,((P$11*P12)+(Q$11*Q12))/(P$11+Q$11))</f>
        <v>#REF!</v>
      </c>
      <c r="Q21" s="115"/>
      <c r="R21" s="121" t="e">
        <f>IF(S$10="",R12,((R$11*R12)+(S$11*S12))/(R$11+S$11))</f>
        <v>#REF!</v>
      </c>
      <c r="S21" s="122"/>
    </row>
    <row r="22" spans="3:26">
      <c r="C22" s="7">
        <v>12</v>
      </c>
      <c r="D22" s="7">
        <v>7</v>
      </c>
      <c r="E22" s="7">
        <v>5</v>
      </c>
      <c r="H22" s="7"/>
      <c r="I22" s="9" t="s">
        <v>22</v>
      </c>
      <c r="J22" s="110">
        <v>0.33</v>
      </c>
      <c r="K22" s="111"/>
      <c r="L22" s="116" t="e">
        <f>IF(M$10="",L13,((L$11*L13)+(M$11*M13))/(L$11+M$11))</f>
        <v>#REF!</v>
      </c>
      <c r="M22" s="117"/>
      <c r="N22" s="110" t="e">
        <f>IF(O$10="",N13,((N$11*N13)+(O$11*O13))/(N$11+O$11))</f>
        <v>#REF!</v>
      </c>
      <c r="O22" s="111"/>
      <c r="P22" s="116" t="e">
        <f>IF(Q$10="",P13,((P$11*P13)+(Q$11*Q13))/(P$11+Q$11))</f>
        <v>#REF!</v>
      </c>
      <c r="Q22" s="117"/>
      <c r="R22" s="110" t="e">
        <f>IF(S$10="",R13,((R$11*R13)+(S$11*S13))/(R$11+S$11))</f>
        <v>#REF!</v>
      </c>
      <c r="S22" s="111"/>
    </row>
    <row r="23" spans="3:26">
      <c r="H23" s="7"/>
      <c r="I23" s="9" t="s">
        <v>23</v>
      </c>
      <c r="J23" s="110" t="e">
        <f>IF(L4="","",IF(K$10="",J14,((J$11*J14)+(K$11*K14))/(J$11+K$11)))</f>
        <v>#REF!</v>
      </c>
      <c r="K23" s="111"/>
      <c r="L23" s="116" t="e">
        <f>IF(M$10="",L14,((L$11*L14)+(M$11*M14))/(L$11+M$11))</f>
        <v>#REF!</v>
      </c>
      <c r="M23" s="117"/>
      <c r="N23" s="110" t="e">
        <f>IF(O$10="",N14,((N$11*N14)+(O$11*O14))/(N$11+O$11))</f>
        <v>#REF!</v>
      </c>
      <c r="O23" s="111"/>
      <c r="P23" s="116" t="e">
        <f>IF(Q$10="",P14,((P$11*P14)+(Q$11*Q14))/(P$11+Q$11))</f>
        <v>#REF!</v>
      </c>
      <c r="Q23" s="117"/>
      <c r="R23" s="110" t="e">
        <f>IF(S$10="",R14,((R$11*R14)+(S$11*S14))/(R$11+S$11))</f>
        <v>#REF!</v>
      </c>
      <c r="S23" s="111"/>
    </row>
    <row r="24" spans="3:26">
      <c r="I24" s="9" t="s">
        <v>24</v>
      </c>
      <c r="J24" s="110">
        <v>0.115</v>
      </c>
      <c r="K24" s="111"/>
      <c r="L24" s="116" t="e">
        <f>IF(M$10="",L15,((L$11*L15)+(M$11*M15))/(L$11+M$11))</f>
        <v>#REF!</v>
      </c>
      <c r="M24" s="117"/>
      <c r="N24" s="110" t="e">
        <f>IF(O$10="",N15,((N$11*N15)+(O$11*O15))/(N$11+O$11))</f>
        <v>#REF!</v>
      </c>
      <c r="O24" s="111"/>
      <c r="P24" s="116" t="e">
        <f>IF(Q$10="",P15,((P$11*P15)+(Q$11*Q15))/(P$11+Q$11))</f>
        <v>#REF!</v>
      </c>
      <c r="Q24" s="117"/>
      <c r="R24" s="110" t="e">
        <f>IF(S$10="",R15,((R$11*R15)+(S$11*S15))/(R$11+S$11))</f>
        <v>#REF!</v>
      </c>
      <c r="S24" s="111"/>
    </row>
    <row r="25" spans="3:26">
      <c r="I25" s="7"/>
      <c r="J25" s="110" t="e">
        <f>IF(L4="","",IF(K$10="",J16,((J$11*J16)+(K$11*K16))/(J$11+K$11)))</f>
        <v>#REF!</v>
      </c>
      <c r="K25" s="111"/>
      <c r="L25" s="116"/>
      <c r="M25" s="117"/>
      <c r="N25" s="110"/>
      <c r="O25" s="111"/>
      <c r="P25" s="116"/>
      <c r="Q25" s="117"/>
      <c r="R25" s="110"/>
      <c r="S25" s="111"/>
    </row>
    <row r="27" spans="3:26">
      <c r="J27" s="108"/>
      <c r="K27" s="109"/>
      <c r="L27" s="109"/>
      <c r="M27" s="109"/>
      <c r="N27" s="109"/>
      <c r="O27" s="109"/>
      <c r="P27" s="24"/>
      <c r="Q27" s="25"/>
      <c r="R27" s="25"/>
      <c r="S27" s="26"/>
      <c r="T27" s="27"/>
      <c r="U27" s="27"/>
      <c r="V27" s="27"/>
      <c r="W27" s="27"/>
      <c r="X27" s="27"/>
      <c r="Y27" s="27"/>
      <c r="Z27" s="27"/>
    </row>
    <row r="28" spans="3:26">
      <c r="J28" s="28"/>
      <c r="K28" s="29"/>
      <c r="L28" s="106"/>
      <c r="M28" s="107"/>
      <c r="N28" s="30"/>
      <c r="O28" s="31"/>
      <c r="P28" s="32"/>
      <c r="Q28" s="33"/>
      <c r="R28" s="34"/>
      <c r="S28" s="35"/>
      <c r="T28" s="27"/>
      <c r="U28" s="27"/>
      <c r="V28" s="27"/>
      <c r="W28" s="27"/>
      <c r="X28" s="27"/>
      <c r="Y28" s="27"/>
      <c r="Z28" s="27"/>
    </row>
    <row r="29" spans="3:26">
      <c r="J29" s="36"/>
      <c r="K29" s="36"/>
      <c r="L29" s="26"/>
      <c r="M29" s="33"/>
      <c r="N29" s="31"/>
      <c r="O29" s="37"/>
      <c r="P29" s="34"/>
      <c r="Q29" s="33"/>
      <c r="R29" s="34"/>
      <c r="S29" s="33"/>
      <c r="T29" s="27"/>
      <c r="U29" s="27"/>
      <c r="V29" s="27"/>
      <c r="W29" s="27"/>
      <c r="X29" s="27"/>
      <c r="Y29" s="27"/>
      <c r="Z29" s="27"/>
    </row>
    <row r="30" spans="3:26">
      <c r="J30" s="36"/>
      <c r="K30" s="36"/>
      <c r="L30" s="26"/>
      <c r="M30" s="33"/>
      <c r="N30" s="31"/>
      <c r="O30" s="31"/>
      <c r="P30" s="33"/>
      <c r="Q30" s="33"/>
      <c r="R30" s="33"/>
      <c r="S30" s="35"/>
      <c r="T30" s="27"/>
      <c r="U30" s="27"/>
      <c r="V30" s="27"/>
      <c r="W30" s="27"/>
      <c r="X30" s="27"/>
      <c r="Y30" s="27"/>
      <c r="Z30" s="27"/>
    </row>
    <row r="31" spans="3:26">
      <c r="J31" s="36"/>
      <c r="K31" s="36"/>
      <c r="L31" s="26"/>
      <c r="M31" s="38"/>
      <c r="N31" s="31"/>
      <c r="O31" s="31"/>
      <c r="P31" s="33"/>
      <c r="Q31" s="33"/>
      <c r="R31" s="33"/>
      <c r="S31" s="39"/>
      <c r="T31" s="27"/>
      <c r="U31" s="27"/>
      <c r="V31" s="27"/>
      <c r="W31" s="27"/>
      <c r="X31" s="27"/>
      <c r="Y31" s="27"/>
      <c r="Z31" s="27"/>
    </row>
    <row r="32" spans="3:26">
      <c r="J32" s="27"/>
      <c r="K32" s="27"/>
      <c r="L32" s="27"/>
      <c r="M32" s="27"/>
      <c r="N32" s="27"/>
      <c r="O32" s="27"/>
      <c r="P32" s="27"/>
      <c r="Q32" s="27"/>
      <c r="R32" s="27"/>
      <c r="S32" s="27"/>
      <c r="T32" s="27"/>
      <c r="U32" s="27"/>
      <c r="V32" s="27"/>
      <c r="W32" s="27"/>
      <c r="X32" s="27"/>
      <c r="Y32" s="27"/>
      <c r="Z32" s="27"/>
    </row>
    <row r="33" spans="10:26">
      <c r="J33" s="27"/>
      <c r="K33" s="27"/>
      <c r="L33" s="27"/>
      <c r="M33" s="27"/>
      <c r="N33" s="27"/>
      <c r="O33" s="27"/>
      <c r="P33" s="27"/>
      <c r="Q33" s="27"/>
      <c r="R33" s="27"/>
      <c r="S33" s="27"/>
      <c r="T33" s="27"/>
      <c r="U33" s="27"/>
      <c r="V33" s="27"/>
      <c r="W33" s="27"/>
      <c r="X33" s="27"/>
      <c r="Y33" s="27"/>
      <c r="Z33" s="27"/>
    </row>
  </sheetData>
  <sheetProtection formatCells="0" formatColumns="0" formatRows="0" insertRows="0" deleteRows="0" selectLockedCells="1"/>
  <mergeCells count="38">
    <mergeCell ref="L25:M25"/>
    <mergeCell ref="N25:O25"/>
    <mergeCell ref="P25:Q25"/>
    <mergeCell ref="R25:S25"/>
    <mergeCell ref="R23:S23"/>
    <mergeCell ref="L24:M24"/>
    <mergeCell ref="P24:Q24"/>
    <mergeCell ref="J22:K22"/>
    <mergeCell ref="R21:S21"/>
    <mergeCell ref="J9:K9"/>
    <mergeCell ref="N9:O9"/>
    <mergeCell ref="N21:O21"/>
    <mergeCell ref="L21:M21"/>
    <mergeCell ref="P9:Q9"/>
    <mergeCell ref="J18:K18"/>
    <mergeCell ref="R18:S18"/>
    <mergeCell ref="R22:S22"/>
    <mergeCell ref="N24:O24"/>
    <mergeCell ref="R9:S9"/>
    <mergeCell ref="N22:O22"/>
    <mergeCell ref="L9:M9"/>
    <mergeCell ref="R24:S24"/>
    <mergeCell ref="L28:M28"/>
    <mergeCell ref="J27:O27"/>
    <mergeCell ref="J24:K24"/>
    <mergeCell ref="P18:Q18"/>
    <mergeCell ref="N18:O18"/>
    <mergeCell ref="P21:Q21"/>
    <mergeCell ref="N23:O23"/>
    <mergeCell ref="J23:K23"/>
    <mergeCell ref="L22:M22"/>
    <mergeCell ref="J25:K25"/>
    <mergeCell ref="P22:Q22"/>
    <mergeCell ref="P23:Q23"/>
    <mergeCell ref="J20:S20"/>
    <mergeCell ref="L23:M23"/>
    <mergeCell ref="L18:M18"/>
    <mergeCell ref="J21:K21"/>
  </mergeCells>
  <printOptions horizontalCentered="1"/>
  <pageMargins left="0.2" right="0.22" top="0.75" bottom="0.75" header="0.3" footer="0.3"/>
  <pageSetup orientation="landscape" r:id="rId1"/>
  <colBreaks count="1" manualBreakCount="1">
    <brk id="7" max="1048575" man="1"/>
  </colBreaks>
  <ignoredErrors>
    <ignoredError sqref="O10 M11:R11 M17 M19:R19 M12:S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20"/>
  <sheetViews>
    <sheetView tabSelected="1" workbookViewId="0">
      <selection activeCell="B1" sqref="B1"/>
    </sheetView>
  </sheetViews>
  <sheetFormatPr defaultRowHeight="12.75"/>
  <cols>
    <col min="1" max="1" width="24.42578125" style="40" customWidth="1"/>
    <col min="2" max="2" width="36.85546875" style="40" customWidth="1"/>
    <col min="3" max="3" width="9.140625" style="40" customWidth="1"/>
    <col min="4" max="16384" width="9.140625" style="40"/>
  </cols>
  <sheetData>
    <row r="1" spans="1:28" ht="24" thickBot="1">
      <c r="A1" s="46"/>
      <c r="B1" s="41" t="s">
        <v>252</v>
      </c>
      <c r="C1" s="46"/>
      <c r="D1" s="46"/>
      <c r="E1" s="46"/>
      <c r="F1" s="46"/>
      <c r="G1" s="46"/>
      <c r="H1" s="46"/>
      <c r="I1" s="46"/>
      <c r="J1" s="46"/>
      <c r="K1" s="46"/>
      <c r="L1" s="46"/>
      <c r="M1" s="46"/>
      <c r="N1" s="46"/>
      <c r="O1" s="46"/>
      <c r="P1" s="46"/>
      <c r="Q1" s="46"/>
      <c r="R1" s="46"/>
      <c r="S1" s="46"/>
      <c r="T1" s="46"/>
      <c r="U1" s="46"/>
      <c r="V1" s="46"/>
      <c r="W1" s="46"/>
      <c r="X1" s="46"/>
      <c r="Y1" s="46"/>
      <c r="Z1" s="46"/>
      <c r="AA1" s="46"/>
      <c r="AB1" s="46"/>
    </row>
    <row r="2" spans="1:28" ht="13.5" thickBot="1">
      <c r="A2" s="47">
        <v>42452</v>
      </c>
      <c r="B2" s="46" t="s">
        <v>253</v>
      </c>
      <c r="C2" s="42" t="s">
        <v>254</v>
      </c>
      <c r="D2" s="46"/>
      <c r="E2" s="46"/>
      <c r="F2" s="43" t="s">
        <v>255</v>
      </c>
      <c r="G2" s="46"/>
      <c r="H2" s="42" t="s">
        <v>256</v>
      </c>
      <c r="I2" s="46"/>
      <c r="J2" s="46"/>
      <c r="K2" s="46"/>
      <c r="L2" s="46"/>
      <c r="M2" s="46"/>
      <c r="N2" s="46"/>
      <c r="O2" s="46"/>
      <c r="P2" s="46"/>
      <c r="Q2" s="46"/>
      <c r="R2" s="46"/>
      <c r="S2" s="46"/>
      <c r="T2" s="46"/>
      <c r="U2" s="46"/>
      <c r="V2" s="46"/>
      <c r="W2" s="46"/>
      <c r="X2" s="46"/>
      <c r="Y2" s="46"/>
      <c r="Z2" s="46"/>
      <c r="AA2" s="46"/>
      <c r="AB2" s="46"/>
    </row>
    <row r="3" spans="1:28" ht="13.5" thickBot="1">
      <c r="A3" s="48" t="s">
        <v>257</v>
      </c>
      <c r="B3" s="44" t="s">
        <v>258</v>
      </c>
      <c r="C3" s="48"/>
      <c r="D3" s="48"/>
      <c r="E3" s="48"/>
      <c r="F3" s="48"/>
      <c r="G3" s="48"/>
      <c r="H3" s="48"/>
      <c r="I3" s="48"/>
      <c r="J3" s="48"/>
      <c r="K3" s="48"/>
      <c r="L3" s="48"/>
      <c r="M3" s="48"/>
      <c r="N3" s="48"/>
      <c r="O3" s="46"/>
      <c r="P3" s="46"/>
      <c r="Q3" s="46"/>
      <c r="R3" s="46"/>
      <c r="S3" s="46"/>
      <c r="T3" s="46"/>
      <c r="U3" s="46"/>
      <c r="V3" s="46"/>
      <c r="W3" s="46"/>
      <c r="X3" s="46"/>
      <c r="Y3" s="46"/>
      <c r="Z3" s="46"/>
      <c r="AA3" s="46"/>
      <c r="AB3" s="46"/>
    </row>
    <row r="4" spans="1:28" ht="13.5" thickBot="1">
      <c r="A4" s="49" t="s">
        <v>259</v>
      </c>
      <c r="B4" s="50" t="s">
        <v>260</v>
      </c>
      <c r="C4" s="51" t="s">
        <v>261</v>
      </c>
      <c r="D4" s="52" t="s">
        <v>262</v>
      </c>
      <c r="E4" s="51" t="s">
        <v>263</v>
      </c>
      <c r="F4" s="52" t="s">
        <v>264</v>
      </c>
      <c r="G4" s="52" t="s">
        <v>265</v>
      </c>
      <c r="H4" s="52" t="s">
        <v>266</v>
      </c>
      <c r="I4" s="52" t="s">
        <v>267</v>
      </c>
      <c r="J4" s="53" t="s">
        <v>268</v>
      </c>
      <c r="K4" s="53" t="s">
        <v>269</v>
      </c>
      <c r="L4" s="53" t="s">
        <v>270</v>
      </c>
      <c r="M4" s="54" t="s">
        <v>271</v>
      </c>
      <c r="N4" s="54" t="s">
        <v>272</v>
      </c>
      <c r="O4" s="46"/>
      <c r="P4" s="46"/>
      <c r="Q4" s="46"/>
      <c r="R4" s="46"/>
      <c r="S4" s="46"/>
      <c r="T4" s="46"/>
      <c r="U4" s="46"/>
      <c r="V4" s="46"/>
      <c r="W4" s="46"/>
      <c r="X4" s="46"/>
      <c r="Y4" s="46"/>
      <c r="Z4" s="46"/>
      <c r="AA4" s="46"/>
      <c r="AB4" s="46"/>
    </row>
    <row r="5" spans="1:28" ht="13.5" thickBot="1">
      <c r="A5" s="55" t="s">
        <v>29</v>
      </c>
      <c r="B5" s="56" t="s">
        <v>30</v>
      </c>
      <c r="C5" s="57">
        <v>4</v>
      </c>
      <c r="D5" s="58">
        <v>2.5</v>
      </c>
      <c r="E5" s="57">
        <v>4</v>
      </c>
      <c r="F5" s="59">
        <v>5</v>
      </c>
      <c r="G5" s="59">
        <v>5</v>
      </c>
      <c r="H5" s="57">
        <v>4</v>
      </c>
      <c r="I5" s="59">
        <v>5</v>
      </c>
      <c r="J5" s="60">
        <v>4.21</v>
      </c>
      <c r="K5" s="61">
        <v>42460</v>
      </c>
      <c r="L5" s="46"/>
      <c r="M5" s="46" t="s">
        <v>31</v>
      </c>
      <c r="N5" s="46" t="s">
        <v>32</v>
      </c>
      <c r="O5" s="46"/>
      <c r="P5" s="46"/>
      <c r="Q5" s="46"/>
      <c r="R5" s="46"/>
      <c r="S5" s="46"/>
      <c r="T5" s="46"/>
      <c r="U5" s="46"/>
      <c r="V5" s="46"/>
      <c r="W5" s="46"/>
      <c r="X5" s="46"/>
      <c r="Y5" s="46"/>
      <c r="Z5" s="46"/>
      <c r="AA5" s="46"/>
      <c r="AB5" s="46"/>
    </row>
    <row r="6" spans="1:28" ht="13.5" thickBot="1">
      <c r="A6" s="55" t="s">
        <v>33</v>
      </c>
      <c r="B6" s="62" t="s">
        <v>34</v>
      </c>
      <c r="C6" s="63">
        <v>4.5</v>
      </c>
      <c r="D6" s="57">
        <v>4</v>
      </c>
      <c r="E6" s="57">
        <v>4</v>
      </c>
      <c r="F6" s="57">
        <v>4</v>
      </c>
      <c r="G6" s="64">
        <v>3</v>
      </c>
      <c r="H6" s="57">
        <v>4</v>
      </c>
      <c r="I6" s="57">
        <v>4</v>
      </c>
      <c r="J6" s="65">
        <v>3.93</v>
      </c>
      <c r="K6" s="61">
        <v>42460</v>
      </c>
      <c r="L6" s="66" t="s">
        <v>35</v>
      </c>
      <c r="M6" s="46" t="s">
        <v>36</v>
      </c>
      <c r="N6" s="46" t="s">
        <v>37</v>
      </c>
      <c r="O6" s="46"/>
      <c r="P6" s="46"/>
      <c r="Q6" s="46"/>
      <c r="R6" s="46"/>
      <c r="S6" s="46"/>
      <c r="T6" s="46"/>
      <c r="U6" s="46"/>
      <c r="V6" s="46"/>
      <c r="W6" s="46"/>
      <c r="X6" s="46"/>
      <c r="Y6" s="46"/>
      <c r="Z6" s="46"/>
      <c r="AA6" s="46"/>
      <c r="AB6" s="46"/>
    </row>
    <row r="7" spans="1:28" ht="13.5" thickBot="1">
      <c r="A7" s="46" t="s">
        <v>38</v>
      </c>
      <c r="B7" s="62" t="s">
        <v>39</v>
      </c>
      <c r="C7" s="59">
        <v>5</v>
      </c>
      <c r="D7" s="57">
        <v>4</v>
      </c>
      <c r="E7" s="57">
        <v>4</v>
      </c>
      <c r="F7" s="58">
        <v>2.5</v>
      </c>
      <c r="G7" s="58">
        <v>2.5</v>
      </c>
      <c r="H7" s="64">
        <v>3</v>
      </c>
      <c r="I7" s="58">
        <v>2.5</v>
      </c>
      <c r="J7" s="67">
        <v>3.36</v>
      </c>
      <c r="K7" s="61">
        <v>42462</v>
      </c>
      <c r="L7" s="66" t="s">
        <v>40</v>
      </c>
      <c r="M7" s="46" t="s">
        <v>36</v>
      </c>
      <c r="N7" s="46" t="s">
        <v>41</v>
      </c>
      <c r="O7" s="46"/>
      <c r="P7" s="46"/>
      <c r="Q7" s="46"/>
      <c r="R7" s="46"/>
      <c r="S7" s="46"/>
      <c r="T7" s="46"/>
      <c r="U7" s="46"/>
      <c r="V7" s="46"/>
      <c r="W7" s="46"/>
      <c r="X7" s="46"/>
      <c r="Y7" s="46"/>
      <c r="Z7" s="46"/>
      <c r="AA7" s="46"/>
      <c r="AB7" s="46"/>
    </row>
    <row r="8" spans="1:28" ht="13.5" thickBot="1">
      <c r="A8" s="46" t="s">
        <v>42</v>
      </c>
      <c r="B8" s="66" t="s">
        <v>43</v>
      </c>
      <c r="C8" s="59">
        <v>5</v>
      </c>
      <c r="D8" s="57">
        <v>4</v>
      </c>
      <c r="E8" s="57">
        <v>4</v>
      </c>
      <c r="F8" s="64">
        <v>3</v>
      </c>
      <c r="G8" s="68">
        <v>0</v>
      </c>
      <c r="H8" s="69">
        <v>2</v>
      </c>
      <c r="I8" s="69">
        <v>2</v>
      </c>
      <c r="J8" s="70">
        <v>2.86</v>
      </c>
      <c r="K8" s="61">
        <v>42449</v>
      </c>
      <c r="L8" s="46" t="s">
        <v>44</v>
      </c>
      <c r="M8" s="46" t="s">
        <v>31</v>
      </c>
      <c r="N8" s="46" t="s">
        <v>45</v>
      </c>
      <c r="O8" s="46"/>
      <c r="P8" s="46"/>
      <c r="Q8" s="46"/>
      <c r="R8" s="46"/>
      <c r="S8" s="46"/>
      <c r="T8" s="46"/>
      <c r="U8" s="46"/>
      <c r="V8" s="46"/>
      <c r="W8" s="46"/>
      <c r="X8" s="46"/>
      <c r="Y8" s="46"/>
      <c r="Z8" s="46"/>
      <c r="AA8" s="46"/>
      <c r="AB8" s="46"/>
    </row>
    <row r="9" spans="1:28" ht="13.5" thickBot="1">
      <c r="A9" s="46" t="s">
        <v>46</v>
      </c>
      <c r="B9" s="66" t="s">
        <v>47</v>
      </c>
      <c r="C9" s="59">
        <v>5</v>
      </c>
      <c r="D9" s="57">
        <v>4</v>
      </c>
      <c r="E9" s="57">
        <v>4</v>
      </c>
      <c r="F9" s="64">
        <v>3</v>
      </c>
      <c r="G9" s="68">
        <v>0</v>
      </c>
      <c r="H9" s="69">
        <v>2</v>
      </c>
      <c r="I9" s="69">
        <v>2</v>
      </c>
      <c r="J9" s="70">
        <v>2.86</v>
      </c>
      <c r="K9" s="61">
        <v>42449</v>
      </c>
      <c r="L9" s="46" t="s">
        <v>48</v>
      </c>
      <c r="M9" s="46" t="s">
        <v>36</v>
      </c>
      <c r="N9" s="46" t="s">
        <v>49</v>
      </c>
      <c r="O9" s="46"/>
      <c r="P9" s="46"/>
      <c r="Q9" s="46"/>
      <c r="R9" s="46"/>
      <c r="S9" s="46"/>
      <c r="T9" s="46"/>
      <c r="U9" s="46"/>
      <c r="V9" s="46"/>
      <c r="W9" s="46"/>
      <c r="X9" s="46"/>
      <c r="Y9" s="46"/>
      <c r="Z9" s="46"/>
      <c r="AA9" s="46"/>
      <c r="AB9" s="46"/>
    </row>
    <row r="10" spans="1:28" ht="13.5" thickBot="1">
      <c r="A10" s="71" t="s">
        <v>50</v>
      </c>
      <c r="B10" s="66" t="s">
        <v>51</v>
      </c>
      <c r="C10" s="72">
        <v>3.5</v>
      </c>
      <c r="D10" s="58">
        <v>2.5</v>
      </c>
      <c r="E10" s="57">
        <v>4</v>
      </c>
      <c r="F10" s="69">
        <v>2</v>
      </c>
      <c r="G10" s="69">
        <v>2</v>
      </c>
      <c r="H10" s="72">
        <v>3.5</v>
      </c>
      <c r="I10" s="58">
        <v>2.5</v>
      </c>
      <c r="J10" s="70">
        <v>2.86</v>
      </c>
      <c r="K10" s="61">
        <v>42449</v>
      </c>
      <c r="L10" s="66" t="s">
        <v>52</v>
      </c>
      <c r="M10" s="46"/>
      <c r="N10" s="46" t="s">
        <v>53</v>
      </c>
      <c r="O10" s="46"/>
      <c r="P10" s="46"/>
      <c r="Q10" s="46"/>
      <c r="R10" s="46"/>
      <c r="S10" s="46"/>
      <c r="T10" s="46"/>
      <c r="U10" s="46"/>
      <c r="V10" s="46"/>
      <c r="W10" s="46"/>
      <c r="X10" s="46"/>
      <c r="Y10" s="46"/>
      <c r="Z10" s="46"/>
      <c r="AA10" s="46"/>
      <c r="AB10" s="46"/>
    </row>
    <row r="11" spans="1:28" ht="13.5" thickBot="1">
      <c r="A11" s="46" t="s">
        <v>54</v>
      </c>
      <c r="B11" s="66" t="s">
        <v>55</v>
      </c>
      <c r="C11" s="59">
        <v>5</v>
      </c>
      <c r="D11" s="72">
        <v>3.5</v>
      </c>
      <c r="E11" s="57">
        <v>4</v>
      </c>
      <c r="F11" s="69">
        <v>2</v>
      </c>
      <c r="G11" s="73">
        <v>1</v>
      </c>
      <c r="H11" s="69">
        <v>2</v>
      </c>
      <c r="I11" s="69">
        <v>2</v>
      </c>
      <c r="J11" s="74">
        <v>2.79</v>
      </c>
      <c r="K11" s="61">
        <v>42458</v>
      </c>
      <c r="L11" s="66" t="s">
        <v>56</v>
      </c>
      <c r="M11" s="46" t="s">
        <v>57</v>
      </c>
      <c r="N11" s="46" t="s">
        <v>58</v>
      </c>
      <c r="O11" s="46"/>
      <c r="P11" s="46"/>
      <c r="Q11" s="46"/>
      <c r="R11" s="46"/>
      <c r="S11" s="46"/>
      <c r="T11" s="46"/>
      <c r="U11" s="46"/>
      <c r="V11" s="46"/>
      <c r="W11" s="46"/>
      <c r="X11" s="46"/>
      <c r="Y11" s="46"/>
      <c r="Z11" s="46"/>
      <c r="AA11" s="46"/>
      <c r="AB11" s="46"/>
    </row>
    <row r="12" spans="1:28" ht="13.5" thickBot="1">
      <c r="A12" s="75" t="s">
        <v>59</v>
      </c>
      <c r="B12" s="66" t="s">
        <v>60</v>
      </c>
      <c r="C12" s="59">
        <v>5</v>
      </c>
      <c r="D12" s="57">
        <v>4</v>
      </c>
      <c r="E12" s="64">
        <v>3</v>
      </c>
      <c r="F12" s="73">
        <v>1</v>
      </c>
      <c r="G12" s="68">
        <v>0</v>
      </c>
      <c r="H12" s="64">
        <v>3</v>
      </c>
      <c r="I12" s="64">
        <v>3</v>
      </c>
      <c r="J12" s="76">
        <v>2.71</v>
      </c>
      <c r="K12" s="61">
        <v>42449</v>
      </c>
      <c r="L12" s="66" t="s">
        <v>61</v>
      </c>
      <c r="M12" s="46"/>
      <c r="N12" s="46" t="s">
        <v>62</v>
      </c>
      <c r="O12" s="46"/>
      <c r="P12" s="46"/>
      <c r="Q12" s="46"/>
      <c r="R12" s="46"/>
      <c r="S12" s="46"/>
      <c r="T12" s="46"/>
      <c r="U12" s="46"/>
      <c r="V12" s="46"/>
      <c r="W12" s="46"/>
      <c r="X12" s="46"/>
      <c r="Y12" s="46"/>
      <c r="Z12" s="46"/>
      <c r="AA12" s="46"/>
      <c r="AB12" s="46"/>
    </row>
    <row r="13" spans="1:28" ht="13.5" thickBot="1">
      <c r="A13" s="46" t="s">
        <v>63</v>
      </c>
      <c r="B13" s="66" t="s">
        <v>64</v>
      </c>
      <c r="C13" s="64">
        <v>3</v>
      </c>
      <c r="D13" s="64">
        <v>3</v>
      </c>
      <c r="E13" s="64">
        <v>3</v>
      </c>
      <c r="F13" s="64">
        <v>3</v>
      </c>
      <c r="G13" s="69">
        <v>2</v>
      </c>
      <c r="H13" s="64">
        <v>3</v>
      </c>
      <c r="I13" s="69">
        <v>2</v>
      </c>
      <c r="J13" s="76">
        <v>2.71</v>
      </c>
      <c r="K13" s="61">
        <v>42449</v>
      </c>
      <c r="L13" s="66" t="s">
        <v>40</v>
      </c>
      <c r="M13" s="46" t="s">
        <v>36</v>
      </c>
      <c r="N13" s="46" t="s">
        <v>65</v>
      </c>
      <c r="O13" s="46"/>
      <c r="P13" s="46"/>
      <c r="Q13" s="46"/>
      <c r="R13" s="46"/>
      <c r="S13" s="46"/>
      <c r="T13" s="46"/>
      <c r="U13" s="46"/>
      <c r="V13" s="46"/>
      <c r="W13" s="46"/>
      <c r="X13" s="46"/>
      <c r="Y13" s="46"/>
      <c r="Z13" s="46"/>
      <c r="AA13" s="46"/>
      <c r="AB13" s="46"/>
    </row>
    <row r="14" spans="1:28" ht="13.5" thickBot="1">
      <c r="A14" s="46" t="s">
        <v>66</v>
      </c>
      <c r="B14" s="66" t="s">
        <v>67</v>
      </c>
      <c r="C14" s="59">
        <v>5</v>
      </c>
      <c r="D14" s="57">
        <v>4</v>
      </c>
      <c r="E14" s="64">
        <v>3</v>
      </c>
      <c r="F14" s="73">
        <v>1</v>
      </c>
      <c r="G14" s="68">
        <v>0</v>
      </c>
      <c r="H14" s="69">
        <v>2</v>
      </c>
      <c r="I14" s="64">
        <v>3</v>
      </c>
      <c r="J14" s="77">
        <v>2.57</v>
      </c>
      <c r="K14" s="61">
        <v>42449</v>
      </c>
      <c r="L14" s="46" t="s">
        <v>68</v>
      </c>
      <c r="M14" s="46"/>
      <c r="N14" s="46" t="s">
        <v>69</v>
      </c>
      <c r="O14" s="46"/>
      <c r="P14" s="46"/>
      <c r="Q14" s="46"/>
      <c r="R14" s="46"/>
      <c r="S14" s="46"/>
      <c r="T14" s="46"/>
      <c r="U14" s="46"/>
      <c r="V14" s="46"/>
      <c r="W14" s="46"/>
      <c r="X14" s="46"/>
      <c r="Y14" s="46"/>
      <c r="Z14" s="46"/>
      <c r="AA14" s="46"/>
      <c r="AB14" s="46"/>
    </row>
    <row r="15" spans="1:28" ht="13.5" thickBot="1">
      <c r="A15" s="46" t="s">
        <v>70</v>
      </c>
      <c r="B15" s="66" t="s">
        <v>71</v>
      </c>
      <c r="C15" s="57">
        <v>4</v>
      </c>
      <c r="D15" s="64">
        <v>3</v>
      </c>
      <c r="E15" s="69">
        <v>2</v>
      </c>
      <c r="F15" s="57">
        <v>4</v>
      </c>
      <c r="G15" s="78">
        <v>1.5</v>
      </c>
      <c r="H15" s="73">
        <v>1</v>
      </c>
      <c r="I15" s="69">
        <v>2</v>
      </c>
      <c r="J15" s="58">
        <v>2.5</v>
      </c>
      <c r="K15" s="61">
        <v>42449</v>
      </c>
      <c r="L15" s="46" t="s">
        <v>72</v>
      </c>
      <c r="M15" s="46"/>
      <c r="N15" s="46" t="s">
        <v>73</v>
      </c>
      <c r="O15" s="46"/>
      <c r="P15" s="46"/>
      <c r="Q15" s="46"/>
      <c r="R15" s="46"/>
      <c r="S15" s="46"/>
      <c r="T15" s="46"/>
      <c r="U15" s="46"/>
      <c r="V15" s="46"/>
      <c r="W15" s="46"/>
      <c r="X15" s="46"/>
      <c r="Y15" s="46"/>
      <c r="Z15" s="46"/>
      <c r="AA15" s="46"/>
      <c r="AB15" s="46"/>
    </row>
    <row r="16" spans="1:28" ht="13.5" thickBot="1">
      <c r="A16" s="55" t="s">
        <v>74</v>
      </c>
      <c r="B16" s="66" t="s">
        <v>75</v>
      </c>
      <c r="C16" s="79">
        <v>5</v>
      </c>
      <c r="D16" s="80">
        <v>2</v>
      </c>
      <c r="E16" s="81">
        <v>4</v>
      </c>
      <c r="F16" s="82">
        <v>3.5</v>
      </c>
      <c r="G16" s="83">
        <v>0</v>
      </c>
      <c r="H16" s="84">
        <v>3</v>
      </c>
      <c r="I16" s="83">
        <v>0</v>
      </c>
      <c r="J16" s="58">
        <v>2.5</v>
      </c>
      <c r="K16" s="61">
        <v>42449</v>
      </c>
      <c r="L16" s="66" t="s">
        <v>76</v>
      </c>
      <c r="M16" s="46"/>
      <c r="N16" s="46" t="s">
        <v>77</v>
      </c>
      <c r="O16" s="46"/>
      <c r="P16" s="46"/>
      <c r="Q16" s="46"/>
      <c r="R16" s="46"/>
      <c r="S16" s="46"/>
      <c r="T16" s="46"/>
      <c r="U16" s="46"/>
      <c r="V16" s="46"/>
      <c r="W16" s="46"/>
      <c r="X16" s="46"/>
      <c r="Y16" s="46"/>
      <c r="Z16" s="46"/>
      <c r="AA16" s="46"/>
      <c r="AB16" s="46"/>
    </row>
    <row r="17" spans="1:28" ht="13.5" thickBot="1">
      <c r="A17" s="55" t="s">
        <v>78</v>
      </c>
      <c r="B17" s="66" t="s">
        <v>79</v>
      </c>
      <c r="C17" s="64">
        <v>3</v>
      </c>
      <c r="D17" s="57">
        <v>4</v>
      </c>
      <c r="E17" s="64">
        <v>3</v>
      </c>
      <c r="F17" s="64">
        <v>3</v>
      </c>
      <c r="G17" s="68">
        <v>0</v>
      </c>
      <c r="H17" s="69">
        <v>2</v>
      </c>
      <c r="I17" s="69">
        <v>2</v>
      </c>
      <c r="J17" s="85">
        <v>2.4300000000000002</v>
      </c>
      <c r="K17" s="61">
        <v>42458</v>
      </c>
      <c r="L17" s="66" t="s">
        <v>80</v>
      </c>
      <c r="M17" s="46"/>
      <c r="N17" s="46" t="s">
        <v>81</v>
      </c>
      <c r="O17" s="46"/>
      <c r="P17" s="46"/>
      <c r="Q17" s="46"/>
      <c r="R17" s="46"/>
      <c r="S17" s="46"/>
      <c r="T17" s="46"/>
      <c r="U17" s="46"/>
      <c r="V17" s="46"/>
      <c r="W17" s="46"/>
      <c r="X17" s="46"/>
      <c r="Y17" s="46"/>
      <c r="Z17" s="46"/>
      <c r="AA17" s="46"/>
      <c r="AB17" s="46"/>
    </row>
    <row r="18" spans="1:28" ht="13.5" thickBot="1">
      <c r="A18" s="46" t="s">
        <v>82</v>
      </c>
      <c r="B18" s="66" t="s">
        <v>83</v>
      </c>
      <c r="C18" s="57">
        <v>4</v>
      </c>
      <c r="D18" s="57">
        <v>4</v>
      </c>
      <c r="E18" s="57">
        <v>4</v>
      </c>
      <c r="F18" s="73">
        <v>1</v>
      </c>
      <c r="G18" s="68">
        <v>0</v>
      </c>
      <c r="H18" s="69">
        <v>2</v>
      </c>
      <c r="I18" s="73">
        <v>1</v>
      </c>
      <c r="J18" s="86">
        <v>2.29</v>
      </c>
      <c r="K18" s="61">
        <v>42449</v>
      </c>
      <c r="L18" s="66" t="s">
        <v>84</v>
      </c>
      <c r="M18" s="46"/>
      <c r="N18" s="46" t="s">
        <v>85</v>
      </c>
      <c r="O18" s="46"/>
      <c r="P18" s="46"/>
      <c r="Q18" s="46"/>
      <c r="R18" s="46"/>
      <c r="S18" s="46"/>
      <c r="T18" s="46"/>
      <c r="U18" s="46"/>
      <c r="V18" s="46"/>
      <c r="W18" s="46"/>
      <c r="X18" s="46"/>
      <c r="Y18" s="46"/>
      <c r="Z18" s="46"/>
      <c r="AA18" s="46"/>
      <c r="AB18" s="46"/>
    </row>
    <row r="19" spans="1:28" ht="13.5" thickBot="1">
      <c r="A19" s="46" t="s">
        <v>86</v>
      </c>
      <c r="B19" s="66" t="s">
        <v>87</v>
      </c>
      <c r="C19" s="64">
        <v>3</v>
      </c>
      <c r="D19" s="64">
        <v>3</v>
      </c>
      <c r="E19" s="69">
        <v>2</v>
      </c>
      <c r="F19" s="64">
        <v>3</v>
      </c>
      <c r="G19" s="73">
        <v>1</v>
      </c>
      <c r="H19" s="69">
        <v>2</v>
      </c>
      <c r="I19" s="73">
        <v>1</v>
      </c>
      <c r="J19" s="87">
        <v>2.14</v>
      </c>
      <c r="K19" s="61">
        <v>42449</v>
      </c>
      <c r="L19" s="46"/>
      <c r="M19" s="46"/>
      <c r="N19" s="46"/>
      <c r="O19" s="46"/>
      <c r="P19" s="46"/>
      <c r="Q19" s="46"/>
      <c r="R19" s="46"/>
      <c r="S19" s="46"/>
      <c r="T19" s="46"/>
      <c r="U19" s="46"/>
      <c r="V19" s="46"/>
      <c r="W19" s="46"/>
      <c r="X19" s="46"/>
      <c r="Y19" s="46"/>
      <c r="Z19" s="46"/>
      <c r="AA19" s="46"/>
      <c r="AB19" s="46"/>
    </row>
    <row r="20" spans="1:28" ht="13.5" thickBot="1">
      <c r="A20" s="55" t="s">
        <v>88</v>
      </c>
      <c r="B20" s="66" t="s">
        <v>89</v>
      </c>
      <c r="C20" s="64">
        <v>3</v>
      </c>
      <c r="D20" s="69">
        <v>2</v>
      </c>
      <c r="E20" s="64">
        <v>3</v>
      </c>
      <c r="F20" s="69">
        <v>2</v>
      </c>
      <c r="G20" s="68">
        <v>0</v>
      </c>
      <c r="H20" s="58">
        <v>2.5</v>
      </c>
      <c r="I20" s="69">
        <v>2</v>
      </c>
      <c r="J20" s="88">
        <v>2.0699999999999998</v>
      </c>
      <c r="K20" s="61">
        <v>42458</v>
      </c>
      <c r="L20" s="66" t="s">
        <v>90</v>
      </c>
      <c r="M20" s="46"/>
      <c r="N20" s="46" t="s">
        <v>91</v>
      </c>
      <c r="O20" s="46"/>
      <c r="P20" s="46"/>
      <c r="Q20" s="46"/>
      <c r="R20" s="46"/>
      <c r="S20" s="46"/>
      <c r="T20" s="46"/>
      <c r="U20" s="46"/>
      <c r="V20" s="46"/>
      <c r="W20" s="46"/>
      <c r="X20" s="46"/>
      <c r="Y20" s="46"/>
      <c r="Z20" s="46"/>
      <c r="AA20" s="46"/>
      <c r="AB20" s="46"/>
    </row>
    <row r="21" spans="1:28" ht="13.5" thickBot="1">
      <c r="A21" s="46" t="s">
        <v>92</v>
      </c>
      <c r="B21" s="66" t="s">
        <v>93</v>
      </c>
      <c r="C21" s="64">
        <v>3</v>
      </c>
      <c r="D21" s="64">
        <v>3</v>
      </c>
      <c r="E21" s="57">
        <v>4</v>
      </c>
      <c r="F21" s="64">
        <v>3</v>
      </c>
      <c r="G21" s="68">
        <v>0</v>
      </c>
      <c r="H21" s="68">
        <v>0</v>
      </c>
      <c r="I21" s="78">
        <v>1.5</v>
      </c>
      <c r="J21" s="88">
        <v>2.0699999999999998</v>
      </c>
      <c r="K21" s="61">
        <v>42461</v>
      </c>
      <c r="L21" s="66" t="s">
        <v>93</v>
      </c>
      <c r="M21" s="46"/>
      <c r="N21" s="46" t="s">
        <v>94</v>
      </c>
      <c r="O21" s="46"/>
      <c r="P21" s="46"/>
      <c r="Q21" s="46"/>
      <c r="R21" s="46"/>
      <c r="S21" s="46"/>
      <c r="T21" s="46"/>
      <c r="U21" s="46"/>
      <c r="V21" s="46"/>
      <c r="W21" s="46"/>
      <c r="X21" s="46"/>
      <c r="Y21" s="46"/>
      <c r="Z21" s="46"/>
      <c r="AA21" s="46"/>
      <c r="AB21" s="46"/>
    </row>
    <row r="22" spans="1:28" ht="13.5" thickBot="1">
      <c r="A22" s="89" t="s">
        <v>95</v>
      </c>
      <c r="B22" s="66" t="s">
        <v>96</v>
      </c>
      <c r="C22" s="80">
        <v>2</v>
      </c>
      <c r="D22" s="80">
        <v>2</v>
      </c>
      <c r="E22" s="80">
        <v>2</v>
      </c>
      <c r="F22" s="84">
        <v>3</v>
      </c>
      <c r="G22" s="90">
        <v>1</v>
      </c>
      <c r="H22" s="80">
        <v>2</v>
      </c>
      <c r="I22" s="80">
        <v>2</v>
      </c>
      <c r="J22" s="69">
        <v>2</v>
      </c>
      <c r="K22" s="61">
        <v>42456</v>
      </c>
      <c r="L22" s="46"/>
      <c r="M22" s="46"/>
      <c r="N22" s="46"/>
      <c r="O22" s="46"/>
      <c r="P22" s="46"/>
      <c r="Q22" s="46"/>
      <c r="R22" s="46"/>
      <c r="S22" s="46"/>
      <c r="T22" s="46"/>
      <c r="U22" s="46"/>
      <c r="V22" s="46"/>
      <c r="W22" s="46"/>
      <c r="X22" s="46"/>
      <c r="Y22" s="46"/>
      <c r="Z22" s="46"/>
      <c r="AA22" s="46"/>
      <c r="AB22" s="46"/>
    </row>
    <row r="23" spans="1:28" ht="13.5" thickBot="1">
      <c r="A23" s="46" t="s">
        <v>97</v>
      </c>
      <c r="B23" s="66" t="s">
        <v>98</v>
      </c>
      <c r="C23" s="69">
        <v>2</v>
      </c>
      <c r="D23" s="73">
        <v>1</v>
      </c>
      <c r="E23" s="58">
        <v>2.5</v>
      </c>
      <c r="F23" s="64">
        <v>3</v>
      </c>
      <c r="G23" s="73">
        <v>1</v>
      </c>
      <c r="H23" s="64">
        <v>3</v>
      </c>
      <c r="I23" s="73">
        <v>1</v>
      </c>
      <c r="J23" s="91">
        <v>1.93</v>
      </c>
      <c r="K23" s="61">
        <v>42449</v>
      </c>
      <c r="L23" s="46"/>
      <c r="M23" s="46" t="s">
        <v>99</v>
      </c>
      <c r="N23" s="46" t="s">
        <v>100</v>
      </c>
      <c r="O23" s="46"/>
      <c r="P23" s="46"/>
      <c r="Q23" s="46"/>
      <c r="R23" s="46"/>
      <c r="S23" s="46"/>
      <c r="T23" s="46"/>
      <c r="U23" s="46"/>
      <c r="V23" s="46"/>
      <c r="W23" s="46"/>
      <c r="X23" s="46"/>
      <c r="Y23" s="46"/>
      <c r="Z23" s="46"/>
      <c r="AA23" s="46"/>
      <c r="AB23" s="46"/>
    </row>
    <row r="24" spans="1:28" ht="13.5" thickBot="1">
      <c r="A24" s="46" t="s">
        <v>101</v>
      </c>
      <c r="B24" s="66" t="s">
        <v>102</v>
      </c>
      <c r="C24" s="73">
        <v>1</v>
      </c>
      <c r="D24" s="73">
        <v>1</v>
      </c>
      <c r="E24" s="69">
        <v>2</v>
      </c>
      <c r="F24" s="59">
        <v>5</v>
      </c>
      <c r="G24" s="68">
        <v>0</v>
      </c>
      <c r="H24" s="68">
        <v>0</v>
      </c>
      <c r="I24" s="57">
        <v>4</v>
      </c>
      <c r="J24" s="92">
        <v>1.86</v>
      </c>
      <c r="K24" s="61">
        <v>42449</v>
      </c>
      <c r="L24" s="46"/>
      <c r="M24" s="46" t="s">
        <v>31</v>
      </c>
      <c r="N24" s="46" t="s">
        <v>103</v>
      </c>
      <c r="O24" s="46"/>
      <c r="P24" s="46"/>
      <c r="Q24" s="46"/>
      <c r="R24" s="46"/>
      <c r="S24" s="46"/>
      <c r="T24" s="46"/>
      <c r="U24" s="46"/>
      <c r="V24" s="46"/>
      <c r="W24" s="46"/>
      <c r="X24" s="46"/>
      <c r="Y24" s="46"/>
      <c r="Z24" s="46"/>
      <c r="AA24" s="46"/>
      <c r="AB24" s="46"/>
    </row>
    <row r="25" spans="1:28" ht="13.5" thickBot="1">
      <c r="A25" s="46" t="s">
        <v>104</v>
      </c>
      <c r="B25" s="66" t="s">
        <v>105</v>
      </c>
      <c r="C25" s="57">
        <v>4</v>
      </c>
      <c r="D25" s="69">
        <v>2</v>
      </c>
      <c r="E25" s="64">
        <v>3</v>
      </c>
      <c r="F25" s="68">
        <v>0</v>
      </c>
      <c r="G25" s="68">
        <v>0</v>
      </c>
      <c r="H25" s="57">
        <v>4</v>
      </c>
      <c r="I25" s="68">
        <v>0</v>
      </c>
      <c r="J25" s="92">
        <v>1.86</v>
      </c>
      <c r="K25" s="61">
        <v>42449</v>
      </c>
      <c r="L25" s="46" t="s">
        <v>106</v>
      </c>
      <c r="M25" s="46"/>
      <c r="N25" s="46" t="s">
        <v>107</v>
      </c>
      <c r="O25" s="46"/>
      <c r="P25" s="46"/>
      <c r="Q25" s="46"/>
      <c r="R25" s="46"/>
      <c r="S25" s="46"/>
      <c r="T25" s="46"/>
      <c r="U25" s="46"/>
      <c r="V25" s="46"/>
      <c r="W25" s="46"/>
      <c r="X25" s="46"/>
      <c r="Y25" s="46"/>
      <c r="Z25" s="46"/>
      <c r="AA25" s="46"/>
      <c r="AB25" s="46"/>
    </row>
    <row r="26" spans="1:28" ht="13.5" thickBot="1">
      <c r="A26" s="55" t="s">
        <v>108</v>
      </c>
      <c r="B26" s="66" t="s">
        <v>109</v>
      </c>
      <c r="C26" s="57">
        <v>4</v>
      </c>
      <c r="D26" s="57">
        <v>4</v>
      </c>
      <c r="E26" s="64">
        <v>3</v>
      </c>
      <c r="F26" s="68">
        <v>0</v>
      </c>
      <c r="G26" s="68">
        <v>0</v>
      </c>
      <c r="H26" s="69">
        <v>2</v>
      </c>
      <c r="I26" s="68">
        <v>0</v>
      </c>
      <c r="J26" s="92">
        <v>1.86</v>
      </c>
      <c r="K26" s="61">
        <v>42458</v>
      </c>
      <c r="L26" s="66" t="s">
        <v>110</v>
      </c>
      <c r="M26" s="46"/>
      <c r="N26" s="46" t="s">
        <v>111</v>
      </c>
      <c r="O26" s="46"/>
      <c r="P26" s="46"/>
      <c r="Q26" s="46"/>
      <c r="R26" s="46"/>
      <c r="S26" s="46"/>
      <c r="T26" s="46"/>
      <c r="U26" s="46"/>
      <c r="V26" s="46"/>
      <c r="W26" s="46"/>
      <c r="X26" s="46"/>
      <c r="Y26" s="46"/>
      <c r="Z26" s="46"/>
      <c r="AA26" s="46"/>
      <c r="AB26" s="46"/>
    </row>
    <row r="27" spans="1:28" ht="13.5" thickBot="1">
      <c r="A27" s="46" t="s">
        <v>112</v>
      </c>
      <c r="B27" s="62" t="s">
        <v>113</v>
      </c>
      <c r="C27" s="69">
        <v>2</v>
      </c>
      <c r="D27" s="73">
        <v>1</v>
      </c>
      <c r="E27" s="64">
        <v>3</v>
      </c>
      <c r="F27" s="78">
        <v>1.5</v>
      </c>
      <c r="G27" s="73">
        <v>1</v>
      </c>
      <c r="H27" s="78">
        <v>1.5</v>
      </c>
      <c r="I27" s="69">
        <v>2</v>
      </c>
      <c r="J27" s="93">
        <v>1.71</v>
      </c>
      <c r="K27" s="61">
        <v>42449</v>
      </c>
      <c r="L27" s="66" t="s">
        <v>113</v>
      </c>
      <c r="M27" s="46"/>
      <c r="N27" s="46" t="s">
        <v>114</v>
      </c>
      <c r="O27" s="46"/>
      <c r="P27" s="46"/>
      <c r="Q27" s="46"/>
      <c r="R27" s="46"/>
      <c r="S27" s="46"/>
      <c r="T27" s="46"/>
      <c r="U27" s="46"/>
      <c r="V27" s="46"/>
      <c r="W27" s="46"/>
      <c r="X27" s="46"/>
      <c r="Y27" s="46"/>
      <c r="Z27" s="46"/>
      <c r="AA27" s="46"/>
      <c r="AB27" s="46"/>
    </row>
    <row r="28" spans="1:28" ht="13.5" thickBot="1">
      <c r="A28" s="55" t="s">
        <v>115</v>
      </c>
      <c r="B28" s="66" t="s">
        <v>116</v>
      </c>
      <c r="C28" s="64">
        <v>3</v>
      </c>
      <c r="D28" s="73">
        <v>1</v>
      </c>
      <c r="E28" s="69">
        <v>2</v>
      </c>
      <c r="F28" s="68">
        <v>0</v>
      </c>
      <c r="G28" s="68">
        <v>0</v>
      </c>
      <c r="H28" s="64">
        <v>3</v>
      </c>
      <c r="I28" s="64">
        <v>3</v>
      </c>
      <c r="J28" s="93">
        <v>1.71</v>
      </c>
      <c r="K28" s="61">
        <v>42449</v>
      </c>
      <c r="L28" s="66" t="s">
        <v>117</v>
      </c>
      <c r="M28" s="46"/>
      <c r="N28" s="46" t="s">
        <v>118</v>
      </c>
      <c r="O28" s="46"/>
      <c r="P28" s="46"/>
      <c r="Q28" s="46"/>
      <c r="R28" s="46"/>
      <c r="S28" s="46"/>
      <c r="T28" s="46"/>
      <c r="U28" s="46"/>
      <c r="V28" s="46"/>
      <c r="W28" s="46"/>
      <c r="X28" s="46"/>
      <c r="Y28" s="46"/>
      <c r="Z28" s="46"/>
      <c r="AA28" s="46"/>
      <c r="AB28" s="46"/>
    </row>
    <row r="29" spans="1:28" ht="13.5" thickBot="1">
      <c r="A29" s="46" t="s">
        <v>119</v>
      </c>
      <c r="B29" s="66" t="s">
        <v>120</v>
      </c>
      <c r="C29" s="64">
        <v>3</v>
      </c>
      <c r="D29" s="69">
        <v>2</v>
      </c>
      <c r="E29" s="64">
        <v>3</v>
      </c>
      <c r="F29" s="68">
        <v>0</v>
      </c>
      <c r="G29" s="68">
        <v>0</v>
      </c>
      <c r="H29" s="69">
        <v>2</v>
      </c>
      <c r="I29" s="73">
        <v>1</v>
      </c>
      <c r="J29" s="94">
        <v>1.57</v>
      </c>
      <c r="K29" s="61">
        <v>42449</v>
      </c>
      <c r="L29" s="66" t="s">
        <v>121</v>
      </c>
      <c r="M29" s="46"/>
      <c r="N29" s="46" t="s">
        <v>122</v>
      </c>
      <c r="O29" s="46"/>
      <c r="P29" s="46"/>
      <c r="Q29" s="46"/>
      <c r="R29" s="46"/>
      <c r="S29" s="46"/>
      <c r="T29" s="46"/>
      <c r="U29" s="46"/>
      <c r="V29" s="46"/>
      <c r="W29" s="46"/>
      <c r="X29" s="46"/>
      <c r="Y29" s="46"/>
      <c r="Z29" s="46"/>
      <c r="AA29" s="46"/>
      <c r="AB29" s="46"/>
    </row>
    <row r="30" spans="1:28" ht="13.5" thickBot="1">
      <c r="A30" s="46" t="s">
        <v>123</v>
      </c>
      <c r="B30" s="66" t="s">
        <v>124</v>
      </c>
      <c r="C30" s="64">
        <v>3</v>
      </c>
      <c r="D30" s="57">
        <v>4</v>
      </c>
      <c r="E30" s="73">
        <v>1</v>
      </c>
      <c r="F30" s="73">
        <v>1</v>
      </c>
      <c r="G30" s="68">
        <v>0</v>
      </c>
      <c r="H30" s="73">
        <v>1</v>
      </c>
      <c r="I30" s="73">
        <v>1</v>
      </c>
      <c r="J30" s="94">
        <v>1.57</v>
      </c>
      <c r="K30" s="61">
        <v>42449</v>
      </c>
      <c r="L30" s="46"/>
      <c r="M30" s="46"/>
      <c r="N30" s="46"/>
      <c r="O30" s="46"/>
      <c r="P30" s="46"/>
      <c r="Q30" s="46"/>
      <c r="R30" s="46"/>
      <c r="S30" s="46"/>
      <c r="T30" s="46"/>
      <c r="U30" s="46"/>
      <c r="V30" s="46"/>
      <c r="W30" s="46"/>
      <c r="X30" s="46"/>
      <c r="Y30" s="46"/>
      <c r="Z30" s="46"/>
      <c r="AA30" s="46"/>
      <c r="AB30" s="46"/>
    </row>
    <row r="31" spans="1:28" ht="13.5" thickBot="1">
      <c r="A31" s="46" t="s">
        <v>125</v>
      </c>
      <c r="B31" s="62" t="s">
        <v>126</v>
      </c>
      <c r="C31" s="59">
        <v>5</v>
      </c>
      <c r="D31" s="73">
        <v>1</v>
      </c>
      <c r="E31" s="57">
        <v>4</v>
      </c>
      <c r="F31" s="68">
        <v>0</v>
      </c>
      <c r="G31" s="68">
        <v>0</v>
      </c>
      <c r="H31" s="68">
        <v>0</v>
      </c>
      <c r="I31" s="73">
        <v>1</v>
      </c>
      <c r="J31" s="94">
        <v>1.57</v>
      </c>
      <c r="K31" s="61">
        <v>42449</v>
      </c>
      <c r="L31" s="66" t="s">
        <v>127</v>
      </c>
      <c r="M31" s="46"/>
      <c r="N31" s="46"/>
      <c r="O31" s="46"/>
      <c r="P31" s="46"/>
      <c r="Q31" s="46"/>
      <c r="R31" s="46"/>
      <c r="S31" s="46"/>
      <c r="T31" s="46"/>
      <c r="U31" s="46"/>
      <c r="V31" s="46"/>
      <c r="W31" s="46"/>
      <c r="X31" s="46"/>
      <c r="Y31" s="46"/>
      <c r="Z31" s="46"/>
      <c r="AA31" s="46"/>
      <c r="AB31" s="46"/>
    </row>
    <row r="32" spans="1:28" ht="13.5" thickBot="1">
      <c r="A32" s="46" t="s">
        <v>128</v>
      </c>
      <c r="B32" s="66" t="s">
        <v>129</v>
      </c>
      <c r="C32" s="64">
        <v>3</v>
      </c>
      <c r="D32" s="69">
        <v>2</v>
      </c>
      <c r="E32" s="64">
        <v>3</v>
      </c>
      <c r="F32" s="69">
        <v>2</v>
      </c>
      <c r="G32" s="68">
        <v>0</v>
      </c>
      <c r="H32" s="68">
        <v>0</v>
      </c>
      <c r="I32" s="73">
        <v>1</v>
      </c>
      <c r="J32" s="94">
        <v>1.57</v>
      </c>
      <c r="K32" s="61">
        <v>42456</v>
      </c>
      <c r="L32" s="66" t="s">
        <v>130</v>
      </c>
      <c r="M32" s="46"/>
      <c r="N32" s="46" t="s">
        <v>131</v>
      </c>
      <c r="O32" s="46"/>
      <c r="P32" s="46"/>
      <c r="Q32" s="46"/>
      <c r="R32" s="46"/>
      <c r="S32" s="46"/>
      <c r="T32" s="46"/>
      <c r="U32" s="46"/>
      <c r="V32" s="46"/>
      <c r="W32" s="46"/>
      <c r="X32" s="46"/>
      <c r="Y32" s="46"/>
      <c r="Z32" s="46"/>
      <c r="AA32" s="46"/>
      <c r="AB32" s="46"/>
    </row>
    <row r="33" spans="1:28" ht="13.5" thickBot="1">
      <c r="A33" s="75" t="s">
        <v>132</v>
      </c>
      <c r="B33" s="66" t="s">
        <v>133</v>
      </c>
      <c r="C33" s="69">
        <v>2</v>
      </c>
      <c r="D33" s="73">
        <v>1</v>
      </c>
      <c r="E33" s="58">
        <v>2.5</v>
      </c>
      <c r="F33" s="73">
        <v>1</v>
      </c>
      <c r="G33" s="68">
        <v>0</v>
      </c>
      <c r="H33" s="64">
        <v>3</v>
      </c>
      <c r="I33" s="73">
        <v>1</v>
      </c>
      <c r="J33" s="78">
        <v>1.5</v>
      </c>
      <c r="K33" s="61">
        <v>42449</v>
      </c>
      <c r="L33" s="46"/>
      <c r="M33" s="46"/>
      <c r="N33" s="46" t="s">
        <v>134</v>
      </c>
      <c r="O33" s="46"/>
      <c r="P33" s="46"/>
      <c r="Q33" s="46"/>
      <c r="R33" s="46"/>
      <c r="S33" s="46"/>
      <c r="T33" s="46"/>
      <c r="U33" s="46"/>
      <c r="V33" s="46"/>
      <c r="W33" s="46"/>
      <c r="X33" s="46"/>
      <c r="Y33" s="46"/>
      <c r="Z33" s="46"/>
      <c r="AA33" s="46"/>
      <c r="AB33" s="46"/>
    </row>
    <row r="34" spans="1:28" ht="13.5" thickBot="1">
      <c r="A34" s="46" t="s">
        <v>135</v>
      </c>
      <c r="B34" s="66" t="s">
        <v>136</v>
      </c>
      <c r="C34" s="57">
        <v>4</v>
      </c>
      <c r="D34" s="69">
        <v>2</v>
      </c>
      <c r="E34" s="64">
        <v>3</v>
      </c>
      <c r="F34" s="78">
        <v>1.5</v>
      </c>
      <c r="G34" s="68">
        <v>0</v>
      </c>
      <c r="H34" s="68">
        <v>0</v>
      </c>
      <c r="I34" s="68">
        <v>0</v>
      </c>
      <c r="J34" s="78">
        <v>1.5</v>
      </c>
      <c r="K34" s="61">
        <v>42458</v>
      </c>
      <c r="L34" s="46" t="s">
        <v>137</v>
      </c>
      <c r="M34" s="46"/>
      <c r="N34" s="46" t="s">
        <v>138</v>
      </c>
      <c r="O34" s="46"/>
      <c r="P34" s="46"/>
      <c r="Q34" s="46"/>
      <c r="R34" s="46"/>
      <c r="S34" s="46"/>
      <c r="T34" s="46"/>
      <c r="U34" s="46"/>
      <c r="V34" s="46"/>
      <c r="W34" s="46"/>
      <c r="X34" s="46"/>
      <c r="Y34" s="46"/>
      <c r="Z34" s="46"/>
      <c r="AA34" s="46"/>
      <c r="AB34" s="46"/>
    </row>
    <row r="35" spans="1:28" ht="13.5" thickBot="1">
      <c r="A35" s="46" t="s">
        <v>139</v>
      </c>
      <c r="B35" s="66" t="s">
        <v>140</v>
      </c>
      <c r="C35" s="58">
        <v>2.5</v>
      </c>
      <c r="D35" s="69">
        <v>2</v>
      </c>
      <c r="E35" s="69">
        <v>2</v>
      </c>
      <c r="F35" s="73">
        <v>1</v>
      </c>
      <c r="G35" s="68">
        <v>0</v>
      </c>
      <c r="H35" s="69">
        <v>2</v>
      </c>
      <c r="I35" s="73">
        <v>1</v>
      </c>
      <c r="J35" s="78">
        <v>1.5</v>
      </c>
      <c r="K35" s="61">
        <v>42462</v>
      </c>
      <c r="L35" s="66" t="s">
        <v>141</v>
      </c>
      <c r="M35" s="46"/>
      <c r="N35" s="46" t="s">
        <v>142</v>
      </c>
      <c r="O35" s="46"/>
      <c r="P35" s="46"/>
      <c r="Q35" s="46"/>
      <c r="R35" s="46"/>
      <c r="S35" s="46"/>
      <c r="T35" s="46"/>
      <c r="U35" s="46"/>
      <c r="V35" s="46"/>
      <c r="W35" s="46"/>
      <c r="X35" s="46"/>
      <c r="Y35" s="46"/>
      <c r="Z35" s="46"/>
      <c r="AA35" s="46"/>
      <c r="AB35" s="46"/>
    </row>
    <row r="36" spans="1:28" ht="13.5" thickBot="1">
      <c r="A36" s="46" t="s">
        <v>143</v>
      </c>
      <c r="B36" s="66" t="s">
        <v>144</v>
      </c>
      <c r="C36" s="64">
        <v>3</v>
      </c>
      <c r="D36" s="69">
        <v>2</v>
      </c>
      <c r="E36" s="69">
        <v>2</v>
      </c>
      <c r="F36" s="73">
        <v>1</v>
      </c>
      <c r="G36" s="68">
        <v>0</v>
      </c>
      <c r="H36" s="68">
        <v>0</v>
      </c>
      <c r="I36" s="69">
        <v>2</v>
      </c>
      <c r="J36" s="95">
        <v>1.43</v>
      </c>
      <c r="K36" s="61">
        <v>42449</v>
      </c>
      <c r="L36" s="46"/>
      <c r="M36" s="46"/>
      <c r="N36" s="46"/>
      <c r="O36" s="46"/>
      <c r="P36" s="46"/>
      <c r="Q36" s="46"/>
      <c r="R36" s="46"/>
      <c r="S36" s="46"/>
      <c r="T36" s="46"/>
      <c r="U36" s="46"/>
      <c r="V36" s="46"/>
      <c r="W36" s="46"/>
      <c r="X36" s="46"/>
      <c r="Y36" s="46"/>
      <c r="Z36" s="46"/>
      <c r="AA36" s="46"/>
      <c r="AB36" s="46"/>
    </row>
    <row r="37" spans="1:28" ht="13.5" thickBot="1">
      <c r="A37" s="46" t="s">
        <v>145</v>
      </c>
      <c r="B37" s="66" t="s">
        <v>146</v>
      </c>
      <c r="C37" s="73">
        <v>1</v>
      </c>
      <c r="D37" s="73">
        <v>1</v>
      </c>
      <c r="E37" s="69">
        <v>2</v>
      </c>
      <c r="F37" s="73">
        <v>1</v>
      </c>
      <c r="G37" s="68">
        <v>0</v>
      </c>
      <c r="H37" s="69">
        <v>2</v>
      </c>
      <c r="I37" s="64">
        <v>3</v>
      </c>
      <c r="J37" s="95">
        <v>1.43</v>
      </c>
      <c r="K37" s="61">
        <v>42449</v>
      </c>
      <c r="L37" s="46"/>
      <c r="M37" s="46"/>
      <c r="N37" s="46"/>
      <c r="O37" s="46"/>
      <c r="P37" s="46"/>
      <c r="Q37" s="46"/>
      <c r="R37" s="46"/>
      <c r="S37" s="46"/>
      <c r="T37" s="46"/>
      <c r="U37" s="46"/>
      <c r="V37" s="46"/>
      <c r="W37" s="46"/>
      <c r="X37" s="46"/>
      <c r="Y37" s="46"/>
      <c r="Z37" s="46"/>
      <c r="AA37" s="46"/>
      <c r="AB37" s="46"/>
    </row>
    <row r="38" spans="1:28" ht="13.5" thickBot="1">
      <c r="A38" s="46" t="s">
        <v>147</v>
      </c>
      <c r="B38" s="66" t="s">
        <v>148</v>
      </c>
      <c r="C38" s="58">
        <v>2.5</v>
      </c>
      <c r="D38" s="69">
        <v>2</v>
      </c>
      <c r="E38" s="58">
        <v>2.5</v>
      </c>
      <c r="F38" s="73">
        <v>1</v>
      </c>
      <c r="G38" s="68">
        <v>0</v>
      </c>
      <c r="H38" s="73">
        <v>1</v>
      </c>
      <c r="I38" s="73">
        <v>1</v>
      </c>
      <c r="J38" s="95">
        <v>1.43</v>
      </c>
      <c r="K38" s="61">
        <v>42449</v>
      </c>
      <c r="L38" s="46" t="s">
        <v>149</v>
      </c>
      <c r="M38" s="46"/>
      <c r="N38" s="46" t="s">
        <v>150</v>
      </c>
      <c r="O38" s="46"/>
      <c r="P38" s="46"/>
      <c r="Q38" s="46"/>
      <c r="R38" s="46"/>
      <c r="S38" s="46"/>
      <c r="T38" s="46"/>
      <c r="U38" s="46"/>
      <c r="V38" s="46"/>
      <c r="W38" s="46"/>
      <c r="X38" s="46"/>
      <c r="Y38" s="46"/>
      <c r="Z38" s="46"/>
      <c r="AA38" s="46"/>
      <c r="AB38" s="46"/>
    </row>
    <row r="39" spans="1:28" ht="13.5" thickBot="1">
      <c r="A39" s="46" t="s">
        <v>104</v>
      </c>
      <c r="B39" s="66" t="s">
        <v>151</v>
      </c>
      <c r="C39" s="73">
        <v>1</v>
      </c>
      <c r="D39" s="73">
        <v>1</v>
      </c>
      <c r="E39" s="64">
        <v>3</v>
      </c>
      <c r="F39" s="64">
        <v>3</v>
      </c>
      <c r="G39" s="68">
        <v>0</v>
      </c>
      <c r="H39" s="69">
        <v>2</v>
      </c>
      <c r="I39" s="68">
        <v>0</v>
      </c>
      <c r="J39" s="95">
        <v>1.43</v>
      </c>
      <c r="K39" s="61">
        <v>42461</v>
      </c>
      <c r="L39" s="46"/>
      <c r="M39" s="46"/>
      <c r="N39" s="46" t="s">
        <v>152</v>
      </c>
      <c r="O39" s="46"/>
      <c r="P39" s="46"/>
      <c r="Q39" s="46"/>
      <c r="R39" s="46"/>
      <c r="S39" s="46"/>
      <c r="T39" s="46"/>
      <c r="U39" s="46"/>
      <c r="V39" s="46"/>
      <c r="W39" s="46"/>
      <c r="X39" s="46"/>
      <c r="Y39" s="46"/>
      <c r="Z39" s="46"/>
      <c r="AA39" s="46"/>
      <c r="AB39" s="46"/>
    </row>
    <row r="40" spans="1:28" ht="13.5" thickBot="1">
      <c r="A40" s="46" t="s">
        <v>153</v>
      </c>
      <c r="B40" s="66" t="s">
        <v>154</v>
      </c>
      <c r="C40" s="64">
        <v>3</v>
      </c>
      <c r="D40" s="69">
        <v>2</v>
      </c>
      <c r="E40" s="69">
        <v>2</v>
      </c>
      <c r="F40" s="68">
        <v>0</v>
      </c>
      <c r="G40" s="68">
        <v>0</v>
      </c>
      <c r="H40" s="73">
        <v>1</v>
      </c>
      <c r="I40" s="78">
        <v>1.5</v>
      </c>
      <c r="J40" s="96">
        <v>1.36</v>
      </c>
      <c r="K40" s="61">
        <v>42457</v>
      </c>
      <c r="L40" s="46"/>
      <c r="M40" s="46"/>
      <c r="N40" s="46"/>
      <c r="O40" s="46"/>
      <c r="P40" s="46"/>
      <c r="Q40" s="46"/>
      <c r="R40" s="46"/>
      <c r="S40" s="46"/>
      <c r="T40" s="46"/>
      <c r="U40" s="46"/>
      <c r="V40" s="46"/>
      <c r="W40" s="46"/>
      <c r="X40" s="46"/>
      <c r="Y40" s="46"/>
      <c r="Z40" s="46"/>
      <c r="AA40" s="46"/>
      <c r="AB40" s="46"/>
    </row>
    <row r="41" spans="1:28" ht="13.5" thickBot="1">
      <c r="A41" s="46" t="s">
        <v>155</v>
      </c>
      <c r="B41" s="66" t="s">
        <v>156</v>
      </c>
      <c r="C41" s="73">
        <v>1</v>
      </c>
      <c r="D41" s="73">
        <v>1</v>
      </c>
      <c r="E41" s="69">
        <v>2</v>
      </c>
      <c r="F41" s="69">
        <v>2</v>
      </c>
      <c r="G41" s="68">
        <v>0</v>
      </c>
      <c r="H41" s="69">
        <v>2</v>
      </c>
      <c r="I41" s="73">
        <v>1</v>
      </c>
      <c r="J41" s="97">
        <v>1.29</v>
      </c>
      <c r="K41" s="61">
        <v>42449</v>
      </c>
      <c r="L41" s="46"/>
      <c r="M41" s="46" t="s">
        <v>31</v>
      </c>
      <c r="N41" s="46" t="s">
        <v>157</v>
      </c>
      <c r="O41" s="46"/>
      <c r="P41" s="46"/>
      <c r="Q41" s="46"/>
      <c r="R41" s="46"/>
      <c r="S41" s="46"/>
      <c r="T41" s="46"/>
      <c r="U41" s="46"/>
      <c r="V41" s="46"/>
      <c r="W41" s="46"/>
      <c r="X41" s="46"/>
      <c r="Y41" s="46"/>
      <c r="Z41" s="46"/>
      <c r="AA41" s="46"/>
      <c r="AB41" s="46"/>
    </row>
    <row r="42" spans="1:28" ht="13.5" thickBot="1">
      <c r="A42" s="55" t="s">
        <v>158</v>
      </c>
      <c r="B42" s="66" t="s">
        <v>159</v>
      </c>
      <c r="C42" s="64">
        <v>3</v>
      </c>
      <c r="D42" s="69">
        <v>2</v>
      </c>
      <c r="E42" s="57">
        <v>4</v>
      </c>
      <c r="F42" s="68">
        <v>0</v>
      </c>
      <c r="G42" s="68">
        <v>0</v>
      </c>
      <c r="H42" s="68">
        <v>0</v>
      </c>
      <c r="I42" s="68">
        <v>0</v>
      </c>
      <c r="J42" s="97">
        <v>1.29</v>
      </c>
      <c r="K42" s="61">
        <v>42458</v>
      </c>
      <c r="L42" s="46"/>
      <c r="M42" s="46"/>
      <c r="N42" s="46"/>
      <c r="O42" s="46"/>
      <c r="P42" s="46"/>
      <c r="Q42" s="46"/>
      <c r="R42" s="46"/>
      <c r="S42" s="46"/>
      <c r="T42" s="46"/>
      <c r="U42" s="46"/>
      <c r="V42" s="46"/>
      <c r="W42" s="46"/>
      <c r="X42" s="46"/>
      <c r="Y42" s="46"/>
      <c r="Z42" s="46"/>
      <c r="AA42" s="46"/>
      <c r="AB42" s="46"/>
    </row>
    <row r="43" spans="1:28" ht="13.5" thickBot="1">
      <c r="A43" s="46" t="s">
        <v>160</v>
      </c>
      <c r="B43" s="62" t="s">
        <v>161</v>
      </c>
      <c r="C43" s="64">
        <v>3</v>
      </c>
      <c r="D43" s="69">
        <v>2</v>
      </c>
      <c r="E43" s="64">
        <v>3</v>
      </c>
      <c r="F43" s="68">
        <v>0</v>
      </c>
      <c r="G43" s="68">
        <v>0</v>
      </c>
      <c r="H43" s="73">
        <v>1</v>
      </c>
      <c r="I43" s="68">
        <v>0</v>
      </c>
      <c r="J43" s="97">
        <v>1.29</v>
      </c>
      <c r="K43" s="61">
        <v>42462</v>
      </c>
      <c r="L43" s="46"/>
      <c r="M43" s="46"/>
      <c r="N43" s="46" t="s">
        <v>162</v>
      </c>
      <c r="O43" s="46"/>
      <c r="P43" s="46"/>
      <c r="Q43" s="46"/>
      <c r="R43" s="46"/>
      <c r="S43" s="46"/>
      <c r="T43" s="46"/>
      <c r="U43" s="46"/>
      <c r="V43" s="46"/>
      <c r="W43" s="46"/>
      <c r="X43" s="46"/>
      <c r="Y43" s="46"/>
      <c r="Z43" s="46"/>
      <c r="AA43" s="46"/>
      <c r="AB43" s="46"/>
    </row>
    <row r="44" spans="1:28" ht="13.5" thickBot="1">
      <c r="A44" s="46" t="s">
        <v>163</v>
      </c>
      <c r="B44" s="66" t="s">
        <v>164</v>
      </c>
      <c r="C44" s="73">
        <v>1</v>
      </c>
      <c r="D44" s="69">
        <v>2</v>
      </c>
      <c r="E44" s="64">
        <v>3</v>
      </c>
      <c r="F44" s="73">
        <v>1</v>
      </c>
      <c r="G44" s="68">
        <v>0</v>
      </c>
      <c r="H44" s="68">
        <v>0</v>
      </c>
      <c r="I44" s="73">
        <v>1</v>
      </c>
      <c r="J44" s="98">
        <v>1.1399999999999999</v>
      </c>
      <c r="K44" s="61">
        <v>42449</v>
      </c>
      <c r="L44" s="46" t="s">
        <v>165</v>
      </c>
      <c r="M44" s="46"/>
      <c r="N44" s="46"/>
      <c r="O44" s="46"/>
      <c r="P44" s="46"/>
      <c r="Q44" s="46"/>
      <c r="R44" s="46"/>
      <c r="S44" s="46"/>
      <c r="T44" s="46"/>
      <c r="U44" s="46"/>
      <c r="V44" s="46"/>
      <c r="W44" s="46"/>
      <c r="X44" s="46"/>
      <c r="Y44" s="46"/>
      <c r="Z44" s="46"/>
      <c r="AA44" s="46"/>
      <c r="AB44" s="46"/>
    </row>
    <row r="45" spans="1:28" ht="13.5" thickBot="1">
      <c r="A45" s="55" t="s">
        <v>166</v>
      </c>
      <c r="B45" s="66" t="s">
        <v>167</v>
      </c>
      <c r="C45" s="69">
        <v>2</v>
      </c>
      <c r="D45" s="73">
        <v>1</v>
      </c>
      <c r="E45" s="69">
        <v>2</v>
      </c>
      <c r="F45" s="68">
        <v>0</v>
      </c>
      <c r="G45" s="64">
        <v>3</v>
      </c>
      <c r="H45" s="68">
        <v>0</v>
      </c>
      <c r="I45" s="68">
        <v>0</v>
      </c>
      <c r="J45" s="98">
        <v>1.1399999999999999</v>
      </c>
      <c r="K45" s="61">
        <v>42458</v>
      </c>
      <c r="L45" s="66" t="s">
        <v>168</v>
      </c>
      <c r="M45" s="46"/>
      <c r="N45" s="46" t="s">
        <v>169</v>
      </c>
      <c r="O45" s="46"/>
      <c r="P45" s="46"/>
      <c r="Q45" s="46"/>
      <c r="R45" s="46"/>
      <c r="S45" s="46"/>
      <c r="T45" s="46"/>
      <c r="U45" s="46"/>
      <c r="V45" s="46"/>
      <c r="W45" s="46"/>
      <c r="X45" s="46"/>
      <c r="Y45" s="46"/>
      <c r="Z45" s="46"/>
      <c r="AA45" s="46"/>
      <c r="AB45" s="46"/>
    </row>
    <row r="46" spans="1:28" ht="13.5" thickBot="1">
      <c r="A46" s="55" t="s">
        <v>170</v>
      </c>
      <c r="B46" s="66" t="s">
        <v>171</v>
      </c>
      <c r="C46" s="64">
        <v>3</v>
      </c>
      <c r="D46" s="69">
        <v>2</v>
      </c>
      <c r="E46" s="64">
        <v>3</v>
      </c>
      <c r="F46" s="68">
        <v>0</v>
      </c>
      <c r="G46" s="68">
        <v>0</v>
      </c>
      <c r="H46" s="68">
        <v>0</v>
      </c>
      <c r="I46" s="68">
        <v>0</v>
      </c>
      <c r="J46" s="98">
        <v>1.1399999999999999</v>
      </c>
      <c r="K46" s="61">
        <v>42458</v>
      </c>
      <c r="L46" s="66" t="s">
        <v>172</v>
      </c>
      <c r="M46" s="46"/>
      <c r="N46" s="46"/>
      <c r="O46" s="46"/>
      <c r="P46" s="46"/>
      <c r="Q46" s="46"/>
      <c r="R46" s="46"/>
      <c r="S46" s="46"/>
      <c r="T46" s="46"/>
      <c r="U46" s="46"/>
      <c r="V46" s="46"/>
      <c r="W46" s="46"/>
      <c r="X46" s="46"/>
      <c r="Y46" s="46"/>
      <c r="Z46" s="46"/>
      <c r="AA46" s="46"/>
      <c r="AB46" s="46"/>
    </row>
    <row r="47" spans="1:28" ht="13.5" thickBot="1">
      <c r="A47" s="55" t="s">
        <v>173</v>
      </c>
      <c r="B47" s="66" t="s">
        <v>174</v>
      </c>
      <c r="C47" s="78">
        <v>1.5</v>
      </c>
      <c r="D47" s="73">
        <v>1</v>
      </c>
      <c r="E47" s="64">
        <v>3</v>
      </c>
      <c r="F47" s="58">
        <v>2.5</v>
      </c>
      <c r="G47" s="68">
        <v>0</v>
      </c>
      <c r="H47" s="68">
        <v>0</v>
      </c>
      <c r="I47" s="68">
        <v>0</v>
      </c>
      <c r="J47" s="98">
        <v>1.1399999999999999</v>
      </c>
      <c r="K47" s="61">
        <v>42458</v>
      </c>
      <c r="L47" s="66" t="s">
        <v>175</v>
      </c>
      <c r="M47" s="46"/>
      <c r="N47" s="46" t="s">
        <v>176</v>
      </c>
      <c r="O47" s="46"/>
      <c r="P47" s="46"/>
      <c r="Q47" s="46"/>
      <c r="R47" s="46"/>
      <c r="S47" s="46"/>
      <c r="T47" s="46"/>
      <c r="U47" s="46"/>
      <c r="V47" s="46"/>
      <c r="W47" s="46"/>
      <c r="X47" s="46"/>
      <c r="Y47" s="46"/>
      <c r="Z47" s="46"/>
      <c r="AA47" s="46"/>
      <c r="AB47" s="46"/>
    </row>
    <row r="48" spans="1:28" ht="13.5" thickBot="1">
      <c r="A48" s="46" t="s">
        <v>177</v>
      </c>
      <c r="B48" s="66" t="s">
        <v>178</v>
      </c>
      <c r="C48" s="69">
        <v>2</v>
      </c>
      <c r="D48" s="69">
        <v>2</v>
      </c>
      <c r="E48" s="73">
        <v>1</v>
      </c>
      <c r="F48" s="73">
        <v>1</v>
      </c>
      <c r="G48" s="68">
        <v>0</v>
      </c>
      <c r="H48" s="68">
        <v>0</v>
      </c>
      <c r="I48" s="73">
        <v>1</v>
      </c>
      <c r="J48" s="73">
        <v>1</v>
      </c>
      <c r="K48" s="61">
        <v>42449</v>
      </c>
      <c r="L48" s="46"/>
      <c r="M48" s="46" t="s">
        <v>179</v>
      </c>
      <c r="N48" s="46"/>
      <c r="O48" s="46"/>
      <c r="P48" s="46"/>
      <c r="Q48" s="46"/>
      <c r="R48" s="46"/>
      <c r="S48" s="46"/>
      <c r="T48" s="46"/>
      <c r="U48" s="46"/>
      <c r="V48" s="46"/>
      <c r="W48" s="46"/>
      <c r="X48" s="46"/>
      <c r="Y48" s="46"/>
      <c r="Z48" s="46"/>
      <c r="AA48" s="46"/>
      <c r="AB48" s="46"/>
    </row>
    <row r="49" spans="1:28" ht="13.5" thickBot="1">
      <c r="A49" s="99" t="s">
        <v>180</v>
      </c>
      <c r="B49" s="66" t="s">
        <v>181</v>
      </c>
      <c r="C49" s="69">
        <v>2</v>
      </c>
      <c r="D49" s="73">
        <v>1</v>
      </c>
      <c r="E49" s="64">
        <v>3</v>
      </c>
      <c r="F49" s="68">
        <v>0</v>
      </c>
      <c r="G49" s="68">
        <v>0</v>
      </c>
      <c r="H49" s="73">
        <v>1</v>
      </c>
      <c r="I49" s="68">
        <v>0</v>
      </c>
      <c r="J49" s="73">
        <v>1</v>
      </c>
      <c r="K49" s="61">
        <v>42449</v>
      </c>
      <c r="L49" s="66" t="s">
        <v>182</v>
      </c>
      <c r="M49" s="46"/>
      <c r="N49" s="46" t="s">
        <v>183</v>
      </c>
      <c r="O49" s="46"/>
      <c r="P49" s="46"/>
      <c r="Q49" s="46"/>
      <c r="R49" s="46"/>
      <c r="S49" s="46"/>
      <c r="T49" s="46"/>
      <c r="U49" s="46"/>
      <c r="V49" s="46"/>
      <c r="W49" s="46"/>
      <c r="X49" s="46"/>
      <c r="Y49" s="46"/>
      <c r="Z49" s="46"/>
      <c r="AA49" s="46"/>
      <c r="AB49" s="46"/>
    </row>
    <row r="50" spans="1:28" ht="13.5" thickBot="1">
      <c r="A50" s="46" t="s">
        <v>184</v>
      </c>
      <c r="B50" s="62" t="s">
        <v>185</v>
      </c>
      <c r="C50" s="57">
        <v>4</v>
      </c>
      <c r="D50" s="73">
        <v>1</v>
      </c>
      <c r="E50" s="68">
        <v>0</v>
      </c>
      <c r="F50" s="68">
        <v>0</v>
      </c>
      <c r="G50" s="68">
        <v>0</v>
      </c>
      <c r="H50" s="73">
        <v>1</v>
      </c>
      <c r="I50" s="73">
        <v>1</v>
      </c>
      <c r="J50" s="73">
        <v>1</v>
      </c>
      <c r="K50" s="61">
        <v>42457</v>
      </c>
      <c r="L50" s="66" t="s">
        <v>186</v>
      </c>
      <c r="M50" s="46"/>
      <c r="N50" s="46"/>
      <c r="O50" s="46"/>
      <c r="P50" s="46"/>
      <c r="Q50" s="46"/>
      <c r="R50" s="46"/>
      <c r="S50" s="46"/>
      <c r="T50" s="46"/>
      <c r="U50" s="46"/>
      <c r="V50" s="46"/>
      <c r="W50" s="46"/>
      <c r="X50" s="46"/>
      <c r="Y50" s="46"/>
      <c r="Z50" s="46"/>
      <c r="AA50" s="46"/>
      <c r="AB50" s="46"/>
    </row>
    <row r="51" spans="1:28" ht="13.5" thickBot="1">
      <c r="A51" s="46" t="s">
        <v>187</v>
      </c>
      <c r="B51" s="66" t="s">
        <v>188</v>
      </c>
      <c r="C51" s="57">
        <v>4</v>
      </c>
      <c r="D51" s="69">
        <v>2</v>
      </c>
      <c r="E51" s="68">
        <v>0</v>
      </c>
      <c r="F51" s="68">
        <v>0</v>
      </c>
      <c r="G51" s="68">
        <v>0</v>
      </c>
      <c r="H51" s="68">
        <v>0</v>
      </c>
      <c r="I51" s="73">
        <v>1</v>
      </c>
      <c r="J51" s="73">
        <v>1</v>
      </c>
      <c r="K51" s="61">
        <v>42456</v>
      </c>
      <c r="L51" s="46" t="s">
        <v>189</v>
      </c>
      <c r="M51" s="46"/>
      <c r="N51" s="46"/>
      <c r="O51" s="46"/>
      <c r="P51" s="46"/>
      <c r="Q51" s="46"/>
      <c r="R51" s="46"/>
      <c r="S51" s="46"/>
      <c r="T51" s="46"/>
      <c r="U51" s="46"/>
      <c r="V51" s="46"/>
      <c r="W51" s="46"/>
      <c r="X51" s="46"/>
      <c r="Y51" s="46"/>
      <c r="Z51" s="46"/>
      <c r="AA51" s="46"/>
      <c r="AB51" s="46"/>
    </row>
    <row r="52" spans="1:28" ht="13.5" thickBot="1">
      <c r="A52" s="46" t="s">
        <v>190</v>
      </c>
      <c r="B52" s="66" t="s">
        <v>191</v>
      </c>
      <c r="C52" s="69">
        <v>2</v>
      </c>
      <c r="D52" s="69">
        <v>2</v>
      </c>
      <c r="E52" s="69">
        <v>2</v>
      </c>
      <c r="F52" s="68">
        <v>0</v>
      </c>
      <c r="G52" s="68">
        <v>0</v>
      </c>
      <c r="H52" s="68">
        <v>0</v>
      </c>
      <c r="I52" s="73">
        <v>1</v>
      </c>
      <c r="J52" s="73">
        <v>1</v>
      </c>
      <c r="K52" s="61">
        <v>42458</v>
      </c>
      <c r="L52" s="66" t="s">
        <v>192</v>
      </c>
      <c r="M52" s="46"/>
      <c r="N52" s="46" t="s">
        <v>193</v>
      </c>
      <c r="O52" s="46"/>
      <c r="P52" s="46"/>
      <c r="Q52" s="46"/>
      <c r="R52" s="46"/>
      <c r="S52" s="46"/>
      <c r="T52" s="46"/>
      <c r="U52" s="46"/>
      <c r="V52" s="46"/>
      <c r="W52" s="46"/>
      <c r="X52" s="46"/>
      <c r="Y52" s="46"/>
      <c r="Z52" s="46"/>
      <c r="AA52" s="46"/>
      <c r="AB52" s="46"/>
    </row>
    <row r="53" spans="1:28" ht="13.5" thickBot="1">
      <c r="A53" s="46" t="s">
        <v>194</v>
      </c>
      <c r="B53" s="66" t="s">
        <v>195</v>
      </c>
      <c r="C53" s="58">
        <v>2.5</v>
      </c>
      <c r="D53" s="69">
        <v>2</v>
      </c>
      <c r="E53" s="73">
        <v>1</v>
      </c>
      <c r="F53" s="78">
        <v>1.5</v>
      </c>
      <c r="G53" s="68">
        <v>0</v>
      </c>
      <c r="H53" s="68">
        <v>0</v>
      </c>
      <c r="I53" s="68">
        <v>0</v>
      </c>
      <c r="J53" s="73">
        <v>1</v>
      </c>
      <c r="K53" s="61">
        <v>42461</v>
      </c>
      <c r="L53" s="46"/>
      <c r="M53" s="46"/>
      <c r="N53" s="46" t="s">
        <v>196</v>
      </c>
      <c r="O53" s="46"/>
      <c r="P53" s="46"/>
      <c r="Q53" s="46"/>
      <c r="R53" s="46"/>
      <c r="S53" s="46"/>
      <c r="T53" s="46"/>
      <c r="U53" s="46"/>
      <c r="V53" s="46"/>
      <c r="W53" s="46"/>
      <c r="X53" s="46"/>
      <c r="Y53" s="46"/>
      <c r="Z53" s="46"/>
      <c r="AA53" s="46"/>
      <c r="AB53" s="46"/>
    </row>
    <row r="54" spans="1:28" ht="13.5" thickBot="1">
      <c r="A54" s="46" t="s">
        <v>197</v>
      </c>
      <c r="B54" s="66" t="s">
        <v>198</v>
      </c>
      <c r="C54" s="69">
        <v>2</v>
      </c>
      <c r="D54" s="73">
        <v>1</v>
      </c>
      <c r="E54" s="73">
        <v>1</v>
      </c>
      <c r="F54" s="69">
        <v>2</v>
      </c>
      <c r="G54" s="68">
        <v>0</v>
      </c>
      <c r="H54" s="68">
        <v>0</v>
      </c>
      <c r="I54" s="68">
        <v>0</v>
      </c>
      <c r="J54" s="100">
        <v>0.86</v>
      </c>
      <c r="K54" s="61">
        <v>42456</v>
      </c>
      <c r="L54" s="46"/>
      <c r="M54" s="46"/>
      <c r="N54" s="46"/>
      <c r="O54" s="46"/>
      <c r="P54" s="46"/>
      <c r="Q54" s="46"/>
      <c r="R54" s="46"/>
      <c r="S54" s="46"/>
      <c r="T54" s="46"/>
      <c r="U54" s="46"/>
      <c r="V54" s="46"/>
      <c r="W54" s="46"/>
      <c r="X54" s="46"/>
      <c r="Y54" s="46"/>
      <c r="Z54" s="46"/>
      <c r="AA54" s="46"/>
      <c r="AB54" s="46"/>
    </row>
    <row r="55" spans="1:28" ht="13.5" thickBot="1">
      <c r="A55" s="46" t="s">
        <v>199</v>
      </c>
      <c r="B55" s="66" t="s">
        <v>200</v>
      </c>
      <c r="C55" s="73">
        <v>1</v>
      </c>
      <c r="D55" s="69">
        <v>2</v>
      </c>
      <c r="E55" s="73">
        <v>1</v>
      </c>
      <c r="F55" s="73">
        <v>1</v>
      </c>
      <c r="G55" s="68">
        <v>0</v>
      </c>
      <c r="H55" s="68">
        <v>0</v>
      </c>
      <c r="I55" s="73">
        <v>1</v>
      </c>
      <c r="J55" s="100">
        <v>0.86</v>
      </c>
      <c r="K55" s="61">
        <v>42449</v>
      </c>
      <c r="L55" s="46"/>
      <c r="M55" s="46"/>
      <c r="N55" s="46"/>
      <c r="O55" s="46"/>
      <c r="P55" s="46"/>
      <c r="Q55" s="46"/>
      <c r="R55" s="46"/>
      <c r="S55" s="46"/>
      <c r="T55" s="46"/>
      <c r="U55" s="46"/>
      <c r="V55" s="46"/>
      <c r="W55" s="46"/>
      <c r="X55" s="46"/>
      <c r="Y55" s="46"/>
      <c r="Z55" s="46"/>
      <c r="AA55" s="46"/>
      <c r="AB55" s="46"/>
    </row>
    <row r="56" spans="1:28" ht="13.5" thickBot="1">
      <c r="A56" s="55" t="s">
        <v>201</v>
      </c>
      <c r="B56" s="66" t="s">
        <v>202</v>
      </c>
      <c r="C56" s="73">
        <v>1</v>
      </c>
      <c r="D56" s="73">
        <v>1</v>
      </c>
      <c r="E56" s="73">
        <v>1</v>
      </c>
      <c r="F56" s="64">
        <v>3</v>
      </c>
      <c r="G56" s="68">
        <v>0</v>
      </c>
      <c r="H56" s="68">
        <v>0</v>
      </c>
      <c r="I56" s="68">
        <v>0</v>
      </c>
      <c r="J56" s="100">
        <v>0.86</v>
      </c>
      <c r="K56" s="61">
        <v>42456</v>
      </c>
      <c r="L56" s="66" t="s">
        <v>203</v>
      </c>
      <c r="M56" s="46"/>
      <c r="N56" s="46" t="s">
        <v>204</v>
      </c>
      <c r="O56" s="46"/>
      <c r="P56" s="46"/>
      <c r="Q56" s="46"/>
      <c r="R56" s="46"/>
      <c r="S56" s="46"/>
      <c r="T56" s="46"/>
      <c r="U56" s="46"/>
      <c r="V56" s="46"/>
      <c r="W56" s="46"/>
      <c r="X56" s="46"/>
      <c r="Y56" s="46"/>
      <c r="Z56" s="46"/>
      <c r="AA56" s="46"/>
      <c r="AB56" s="46"/>
    </row>
    <row r="57" spans="1:28" ht="13.5" thickBot="1">
      <c r="A57" s="99" t="s">
        <v>205</v>
      </c>
      <c r="B57" s="66" t="s">
        <v>206</v>
      </c>
      <c r="C57" s="73">
        <v>1</v>
      </c>
      <c r="D57" s="73">
        <v>1</v>
      </c>
      <c r="E57" s="73">
        <v>1</v>
      </c>
      <c r="F57" s="68">
        <v>0</v>
      </c>
      <c r="G57" s="68">
        <v>0</v>
      </c>
      <c r="H57" s="69">
        <v>2</v>
      </c>
      <c r="I57" s="73">
        <v>1</v>
      </c>
      <c r="J57" s="100">
        <v>0.86</v>
      </c>
      <c r="K57" s="61">
        <v>42458</v>
      </c>
      <c r="L57" s="46" t="s">
        <v>207</v>
      </c>
      <c r="M57" s="46"/>
      <c r="N57" s="46"/>
      <c r="O57" s="46"/>
      <c r="P57" s="46"/>
      <c r="Q57" s="46"/>
      <c r="R57" s="46"/>
      <c r="S57" s="46"/>
      <c r="T57" s="46"/>
      <c r="U57" s="46"/>
      <c r="V57" s="46"/>
      <c r="W57" s="46"/>
      <c r="X57" s="46"/>
      <c r="Y57" s="46"/>
      <c r="Z57" s="46"/>
      <c r="AA57" s="46"/>
      <c r="AB57" s="46"/>
    </row>
    <row r="58" spans="1:28" ht="13.5" thickBot="1">
      <c r="A58" s="46" t="s">
        <v>208</v>
      </c>
      <c r="B58" s="66" t="s">
        <v>209</v>
      </c>
      <c r="C58" s="64">
        <v>3</v>
      </c>
      <c r="D58" s="69">
        <v>2</v>
      </c>
      <c r="E58" s="73">
        <v>1</v>
      </c>
      <c r="F58" s="68">
        <v>0</v>
      </c>
      <c r="G58" s="68">
        <v>0</v>
      </c>
      <c r="H58" s="68">
        <v>0</v>
      </c>
      <c r="I58" s="68">
        <v>0</v>
      </c>
      <c r="J58" s="100">
        <v>0.86</v>
      </c>
      <c r="K58" s="61">
        <v>42458</v>
      </c>
      <c r="L58" s="66" t="s">
        <v>210</v>
      </c>
      <c r="M58" s="46"/>
      <c r="N58" s="46" t="s">
        <v>211</v>
      </c>
      <c r="O58" s="46"/>
      <c r="P58" s="46"/>
      <c r="Q58" s="46"/>
      <c r="R58" s="46"/>
      <c r="S58" s="46"/>
      <c r="T58" s="46"/>
      <c r="U58" s="46"/>
      <c r="V58" s="46"/>
      <c r="W58" s="46"/>
      <c r="X58" s="46"/>
      <c r="Y58" s="46"/>
      <c r="Z58" s="46"/>
      <c r="AA58" s="46"/>
      <c r="AB58" s="46"/>
    </row>
    <row r="59" spans="1:28" ht="13.5" thickBot="1">
      <c r="A59" s="55" t="s">
        <v>212</v>
      </c>
      <c r="B59" s="66" t="s">
        <v>213</v>
      </c>
      <c r="C59" s="69">
        <v>2</v>
      </c>
      <c r="D59" s="73">
        <v>1</v>
      </c>
      <c r="E59" s="64">
        <v>3</v>
      </c>
      <c r="F59" s="68">
        <v>0</v>
      </c>
      <c r="G59" s="68">
        <v>0</v>
      </c>
      <c r="H59" s="68">
        <v>0</v>
      </c>
      <c r="I59" s="68">
        <v>0</v>
      </c>
      <c r="J59" s="100">
        <v>0.86</v>
      </c>
      <c r="K59" s="61">
        <v>42458</v>
      </c>
      <c r="L59" s="46"/>
      <c r="M59" s="46"/>
      <c r="N59" s="46"/>
      <c r="O59" s="46"/>
      <c r="P59" s="46"/>
      <c r="Q59" s="46"/>
      <c r="R59" s="46"/>
      <c r="S59" s="46"/>
      <c r="T59" s="46"/>
      <c r="U59" s="46"/>
      <c r="V59" s="46"/>
      <c r="W59" s="46"/>
      <c r="X59" s="46"/>
      <c r="Y59" s="46"/>
      <c r="Z59" s="46"/>
      <c r="AA59" s="46"/>
      <c r="AB59" s="46"/>
    </row>
    <row r="60" spans="1:28" ht="13.5" thickBot="1">
      <c r="A60" s="55" t="s">
        <v>214</v>
      </c>
      <c r="B60" s="66" t="s">
        <v>215</v>
      </c>
      <c r="C60" s="64">
        <v>3</v>
      </c>
      <c r="D60" s="69">
        <v>2</v>
      </c>
      <c r="E60" s="73">
        <v>1</v>
      </c>
      <c r="F60" s="68">
        <v>0</v>
      </c>
      <c r="G60" s="68">
        <v>0</v>
      </c>
      <c r="H60" s="68">
        <v>0</v>
      </c>
      <c r="I60" s="68">
        <v>0</v>
      </c>
      <c r="J60" s="100">
        <v>0.86</v>
      </c>
      <c r="K60" s="61">
        <v>42458</v>
      </c>
      <c r="L60" s="46"/>
      <c r="M60" s="46"/>
      <c r="N60" s="46" t="s">
        <v>216</v>
      </c>
      <c r="O60" s="46"/>
      <c r="P60" s="46"/>
      <c r="Q60" s="46"/>
      <c r="R60" s="46"/>
      <c r="S60" s="46"/>
      <c r="T60" s="46"/>
      <c r="U60" s="46"/>
      <c r="V60" s="46"/>
      <c r="W60" s="46"/>
      <c r="X60" s="46"/>
      <c r="Y60" s="46"/>
      <c r="Z60" s="46"/>
      <c r="AA60" s="46"/>
      <c r="AB60" s="46"/>
    </row>
    <row r="61" spans="1:28" ht="13.5" thickBot="1">
      <c r="A61" s="101" t="s">
        <v>217</v>
      </c>
      <c r="B61" s="62" t="s">
        <v>218</v>
      </c>
      <c r="C61" s="73">
        <v>1</v>
      </c>
      <c r="D61" s="78">
        <v>1.5</v>
      </c>
      <c r="E61" s="69">
        <v>2</v>
      </c>
      <c r="F61" s="73">
        <v>1</v>
      </c>
      <c r="G61" s="68">
        <v>0</v>
      </c>
      <c r="H61" s="68">
        <v>0</v>
      </c>
      <c r="I61" s="68">
        <v>0</v>
      </c>
      <c r="J61" s="102">
        <v>0.79</v>
      </c>
      <c r="K61" s="61">
        <v>42458</v>
      </c>
      <c r="L61" s="46"/>
      <c r="M61" s="46"/>
      <c r="N61" s="46" t="s">
        <v>219</v>
      </c>
      <c r="O61" s="46"/>
      <c r="P61" s="46"/>
      <c r="Q61" s="46"/>
      <c r="R61" s="46"/>
      <c r="S61" s="46"/>
      <c r="T61" s="46"/>
      <c r="U61" s="46"/>
      <c r="V61" s="46"/>
      <c r="W61" s="46"/>
      <c r="X61" s="46"/>
      <c r="Y61" s="46"/>
      <c r="Z61" s="46"/>
      <c r="AA61" s="46"/>
      <c r="AB61" s="46"/>
    </row>
    <row r="62" spans="1:28" ht="13.5" thickBot="1">
      <c r="A62" s="46" t="s">
        <v>220</v>
      </c>
      <c r="B62" s="66" t="s">
        <v>221</v>
      </c>
      <c r="C62" s="73">
        <v>1</v>
      </c>
      <c r="D62" s="73">
        <v>1</v>
      </c>
      <c r="E62" s="73">
        <v>1</v>
      </c>
      <c r="F62" s="68">
        <v>0</v>
      </c>
      <c r="G62" s="68">
        <v>0</v>
      </c>
      <c r="H62" s="69">
        <v>2</v>
      </c>
      <c r="I62" s="68">
        <v>0</v>
      </c>
      <c r="J62" s="103">
        <v>0.71</v>
      </c>
      <c r="K62" s="61">
        <v>42449</v>
      </c>
      <c r="L62" s="46"/>
      <c r="M62" s="46"/>
      <c r="N62" s="46" t="s">
        <v>222</v>
      </c>
      <c r="O62" s="46"/>
      <c r="P62" s="46"/>
      <c r="Q62" s="46"/>
      <c r="R62" s="46"/>
      <c r="S62" s="46"/>
      <c r="T62" s="46"/>
      <c r="U62" s="46"/>
      <c r="V62" s="46"/>
      <c r="W62" s="46"/>
      <c r="X62" s="46"/>
      <c r="Y62" s="46"/>
      <c r="Z62" s="46"/>
      <c r="AA62" s="46"/>
      <c r="AB62" s="46"/>
    </row>
    <row r="63" spans="1:28" ht="13.5" thickBot="1">
      <c r="A63" s="55" t="s">
        <v>223</v>
      </c>
      <c r="B63" s="66" t="s">
        <v>224</v>
      </c>
      <c r="C63" s="73">
        <v>1</v>
      </c>
      <c r="D63" s="73">
        <v>1</v>
      </c>
      <c r="E63" s="69">
        <v>2</v>
      </c>
      <c r="F63" s="68">
        <v>0</v>
      </c>
      <c r="G63" s="68">
        <v>0</v>
      </c>
      <c r="H63" s="73">
        <v>1</v>
      </c>
      <c r="I63" s="68">
        <v>0</v>
      </c>
      <c r="J63" s="103">
        <v>0.71</v>
      </c>
      <c r="K63" s="61">
        <v>42449</v>
      </c>
      <c r="L63" s="46" t="s">
        <v>225</v>
      </c>
      <c r="M63" s="46"/>
      <c r="N63" s="46" t="s">
        <v>226</v>
      </c>
      <c r="O63" s="46"/>
      <c r="P63" s="46"/>
      <c r="Q63" s="46"/>
      <c r="R63" s="46"/>
      <c r="S63" s="46"/>
      <c r="T63" s="46"/>
      <c r="U63" s="46"/>
      <c r="V63" s="46"/>
      <c r="W63" s="46"/>
      <c r="X63" s="46"/>
      <c r="Y63" s="46"/>
      <c r="Z63" s="46"/>
      <c r="AA63" s="46"/>
      <c r="AB63" s="46"/>
    </row>
    <row r="64" spans="1:28" ht="13.5" thickBot="1">
      <c r="A64" s="46" t="s">
        <v>227</v>
      </c>
      <c r="B64" s="66" t="s">
        <v>228</v>
      </c>
      <c r="C64" s="69">
        <v>2</v>
      </c>
      <c r="D64" s="73">
        <v>1</v>
      </c>
      <c r="E64" s="68">
        <v>0</v>
      </c>
      <c r="F64" s="68">
        <v>0</v>
      </c>
      <c r="G64" s="68">
        <v>0</v>
      </c>
      <c r="H64" s="68">
        <v>0</v>
      </c>
      <c r="I64" s="69">
        <v>2</v>
      </c>
      <c r="J64" s="103">
        <v>0.71</v>
      </c>
      <c r="K64" s="61">
        <v>42449</v>
      </c>
      <c r="L64" s="66" t="s">
        <v>228</v>
      </c>
      <c r="M64" s="46"/>
      <c r="N64" s="46"/>
      <c r="O64" s="46"/>
      <c r="P64" s="46"/>
      <c r="Q64" s="46"/>
      <c r="R64" s="46"/>
      <c r="S64" s="46"/>
      <c r="T64" s="46"/>
      <c r="U64" s="46"/>
      <c r="V64" s="46"/>
      <c r="W64" s="46"/>
      <c r="X64" s="46"/>
      <c r="Y64" s="46"/>
      <c r="Z64" s="46"/>
      <c r="AA64" s="46"/>
      <c r="AB64" s="46"/>
    </row>
    <row r="65" spans="1:28" ht="13.5" thickBot="1">
      <c r="A65" s="46" t="s">
        <v>229</v>
      </c>
      <c r="B65" s="66" t="s">
        <v>230</v>
      </c>
      <c r="C65" s="73">
        <v>1</v>
      </c>
      <c r="D65" s="73">
        <v>1</v>
      </c>
      <c r="E65" s="68">
        <v>0</v>
      </c>
      <c r="F65" s="68">
        <v>0</v>
      </c>
      <c r="G65" s="68">
        <v>0</v>
      </c>
      <c r="H65" s="68">
        <v>0</v>
      </c>
      <c r="I65" s="64">
        <v>3</v>
      </c>
      <c r="J65" s="103">
        <v>0.71</v>
      </c>
      <c r="K65" s="61">
        <v>42456</v>
      </c>
      <c r="L65" s="46" t="s">
        <v>231</v>
      </c>
      <c r="M65" s="46"/>
      <c r="N65" s="46"/>
      <c r="O65" s="46"/>
      <c r="P65" s="46"/>
      <c r="Q65" s="46"/>
      <c r="R65" s="46"/>
      <c r="S65" s="46"/>
      <c r="T65" s="46"/>
      <c r="U65" s="46"/>
      <c r="V65" s="46"/>
      <c r="W65" s="46"/>
      <c r="X65" s="46"/>
      <c r="Y65" s="46"/>
      <c r="Z65" s="46"/>
      <c r="AA65" s="46"/>
      <c r="AB65" s="46"/>
    </row>
    <row r="66" spans="1:28" ht="13.5" thickBot="1">
      <c r="A66" s="55" t="s">
        <v>232</v>
      </c>
      <c r="B66" s="66" t="s">
        <v>233</v>
      </c>
      <c r="C66" s="73">
        <v>1</v>
      </c>
      <c r="D66" s="69">
        <v>2</v>
      </c>
      <c r="E66" s="69">
        <v>2</v>
      </c>
      <c r="F66" s="68">
        <v>0</v>
      </c>
      <c r="G66" s="68">
        <v>0</v>
      </c>
      <c r="H66" s="68">
        <v>0</v>
      </c>
      <c r="I66" s="68">
        <v>0</v>
      </c>
      <c r="J66" s="103">
        <v>0.71</v>
      </c>
      <c r="K66" s="61">
        <v>42458</v>
      </c>
      <c r="L66" s="46" t="s">
        <v>234</v>
      </c>
      <c r="M66" s="46"/>
      <c r="N66" s="46"/>
      <c r="O66" s="46"/>
      <c r="P66" s="46"/>
      <c r="Q66" s="46"/>
      <c r="R66" s="46"/>
      <c r="S66" s="46"/>
      <c r="T66" s="46"/>
      <c r="U66" s="46"/>
      <c r="V66" s="46"/>
      <c r="W66" s="46"/>
      <c r="X66" s="46"/>
      <c r="Y66" s="46"/>
      <c r="Z66" s="46"/>
      <c r="AA66" s="46"/>
      <c r="AB66" s="46"/>
    </row>
    <row r="67" spans="1:28" ht="13.5" thickBot="1">
      <c r="A67" s="55" t="s">
        <v>235</v>
      </c>
      <c r="B67" s="66" t="s">
        <v>236</v>
      </c>
      <c r="C67" s="69">
        <v>2</v>
      </c>
      <c r="D67" s="73">
        <v>1</v>
      </c>
      <c r="E67" s="69">
        <v>2</v>
      </c>
      <c r="F67" s="68">
        <v>0</v>
      </c>
      <c r="G67" s="68">
        <v>0</v>
      </c>
      <c r="H67" s="68">
        <v>0</v>
      </c>
      <c r="I67" s="68">
        <v>0</v>
      </c>
      <c r="J67" s="103">
        <v>0.71</v>
      </c>
      <c r="K67" s="61">
        <v>42458</v>
      </c>
      <c r="L67" s="66" t="s">
        <v>236</v>
      </c>
      <c r="M67" s="46"/>
      <c r="N67" s="46" t="s">
        <v>237</v>
      </c>
      <c r="O67" s="46"/>
      <c r="P67" s="46"/>
      <c r="Q67" s="46"/>
      <c r="R67" s="46"/>
      <c r="S67" s="46"/>
      <c r="T67" s="46"/>
      <c r="U67" s="46"/>
      <c r="V67" s="46"/>
      <c r="W67" s="46"/>
      <c r="X67" s="46"/>
      <c r="Y67" s="46"/>
      <c r="Z67" s="46"/>
      <c r="AA67" s="46"/>
      <c r="AB67" s="46"/>
    </row>
    <row r="68" spans="1:28" ht="13.5" thickBot="1">
      <c r="A68" s="55" t="s">
        <v>238</v>
      </c>
      <c r="B68" s="66" t="s">
        <v>239</v>
      </c>
      <c r="C68" s="69">
        <v>2</v>
      </c>
      <c r="D68" s="73">
        <v>1</v>
      </c>
      <c r="E68" s="69">
        <v>2</v>
      </c>
      <c r="F68" s="68">
        <v>0</v>
      </c>
      <c r="G68" s="68">
        <v>0</v>
      </c>
      <c r="H68" s="68">
        <v>0</v>
      </c>
      <c r="I68" s="68">
        <v>0</v>
      </c>
      <c r="J68" s="103">
        <v>0.71</v>
      </c>
      <c r="K68" s="61">
        <v>42458</v>
      </c>
      <c r="L68" s="66" t="s">
        <v>240</v>
      </c>
      <c r="M68" s="46"/>
      <c r="N68" s="46" t="s">
        <v>241</v>
      </c>
      <c r="O68" s="46"/>
      <c r="P68" s="46"/>
      <c r="Q68" s="46"/>
      <c r="R68" s="46"/>
      <c r="S68" s="46"/>
      <c r="T68" s="46"/>
      <c r="U68" s="46"/>
      <c r="V68" s="46"/>
      <c r="W68" s="46"/>
      <c r="X68" s="46"/>
      <c r="Y68" s="46"/>
      <c r="Z68" s="46"/>
      <c r="AA68" s="46"/>
      <c r="AB68" s="46"/>
    </row>
    <row r="69" spans="1:28" ht="13.5" thickBot="1">
      <c r="A69" s="46" t="s">
        <v>242</v>
      </c>
      <c r="B69" s="66" t="s">
        <v>243</v>
      </c>
      <c r="C69" s="73">
        <v>1</v>
      </c>
      <c r="D69" s="73">
        <v>1</v>
      </c>
      <c r="E69" s="64">
        <v>3</v>
      </c>
      <c r="F69" s="68">
        <v>0</v>
      </c>
      <c r="G69" s="68">
        <v>0</v>
      </c>
      <c r="H69" s="68">
        <v>0</v>
      </c>
      <c r="I69" s="68">
        <v>0</v>
      </c>
      <c r="J69" s="103">
        <v>0.71</v>
      </c>
      <c r="K69" s="61">
        <v>42461</v>
      </c>
      <c r="L69" s="46" t="s">
        <v>244</v>
      </c>
      <c r="M69" s="46"/>
      <c r="N69" s="46" t="s">
        <v>245</v>
      </c>
      <c r="O69" s="46"/>
      <c r="P69" s="46"/>
      <c r="Q69" s="46"/>
      <c r="R69" s="46"/>
      <c r="S69" s="46"/>
      <c r="T69" s="46"/>
      <c r="U69" s="46"/>
      <c r="V69" s="46"/>
      <c r="W69" s="46"/>
      <c r="X69" s="46"/>
      <c r="Y69" s="46"/>
      <c r="Z69" s="46"/>
      <c r="AA69" s="46"/>
      <c r="AB69" s="46"/>
    </row>
    <row r="70" spans="1:28" ht="13.5" thickBot="1">
      <c r="A70" s="55" t="s">
        <v>246</v>
      </c>
      <c r="B70" s="66" t="s">
        <v>247</v>
      </c>
      <c r="C70" s="73">
        <v>1</v>
      </c>
      <c r="D70" s="73">
        <v>1</v>
      </c>
      <c r="E70" s="73">
        <v>1</v>
      </c>
      <c r="F70" s="68">
        <v>0</v>
      </c>
      <c r="G70" s="68">
        <v>0</v>
      </c>
      <c r="H70" s="68">
        <v>0</v>
      </c>
      <c r="I70" s="73">
        <v>1</v>
      </c>
      <c r="J70" s="104">
        <v>0.56999999999999995</v>
      </c>
      <c r="K70" s="61">
        <v>42458</v>
      </c>
      <c r="L70" s="46"/>
      <c r="M70" s="46"/>
      <c r="N70" s="46" t="s">
        <v>248</v>
      </c>
      <c r="O70" s="46"/>
      <c r="P70" s="46"/>
      <c r="Q70" s="46"/>
      <c r="R70" s="46"/>
      <c r="S70" s="46"/>
      <c r="T70" s="46"/>
      <c r="U70" s="46"/>
      <c r="V70" s="46"/>
      <c r="W70" s="46"/>
      <c r="X70" s="46"/>
      <c r="Y70" s="46"/>
      <c r="Z70" s="46"/>
      <c r="AA70" s="46"/>
      <c r="AB70" s="46"/>
    </row>
    <row r="71" spans="1:28" ht="13.5" thickBot="1">
      <c r="A71" s="55" t="s">
        <v>249</v>
      </c>
      <c r="B71" s="66" t="s">
        <v>250</v>
      </c>
      <c r="C71" s="69">
        <v>2</v>
      </c>
      <c r="D71" s="73">
        <v>1</v>
      </c>
      <c r="E71" s="73">
        <v>1</v>
      </c>
      <c r="F71" s="68">
        <v>0</v>
      </c>
      <c r="G71" s="68">
        <v>0</v>
      </c>
      <c r="H71" s="68">
        <v>0</v>
      </c>
      <c r="I71" s="68">
        <v>0</v>
      </c>
      <c r="J71" s="104">
        <v>0.56999999999999995</v>
      </c>
      <c r="K71" s="61">
        <v>42458</v>
      </c>
      <c r="L71" s="46"/>
      <c r="M71" s="46" t="s">
        <v>36</v>
      </c>
      <c r="N71" s="46" t="s">
        <v>251</v>
      </c>
      <c r="O71" s="46"/>
      <c r="P71" s="46"/>
      <c r="Q71" s="46"/>
      <c r="R71" s="46"/>
      <c r="S71" s="46"/>
      <c r="T71" s="46"/>
      <c r="U71" s="46"/>
      <c r="V71" s="46"/>
      <c r="W71" s="46"/>
      <c r="X71" s="46"/>
      <c r="Y71" s="46"/>
      <c r="Z71" s="46"/>
      <c r="AA71" s="46"/>
      <c r="AB71" s="46"/>
    </row>
    <row r="72" spans="1:28" ht="13.5" thickBo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row>
    <row r="73" spans="1:28" ht="13.5" thickBo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row>
    <row r="74" spans="1:28" ht="13.5" thickBot="1">
      <c r="A74" s="105" t="s">
        <v>273</v>
      </c>
      <c r="B74" s="105" t="s">
        <v>274</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row>
    <row r="75" spans="1:28" ht="13.5" thickBot="1">
      <c r="A75" s="45" t="s">
        <v>275</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row>
    <row r="76" spans="1:28" ht="13.5" thickBo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row>
    <row r="77" spans="1:28" ht="13.5" thickBo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row>
    <row r="78" spans="1:28" ht="13.5" thickBo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row>
    <row r="79" spans="1:28" ht="13.5" thickBo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row>
    <row r="80" spans="1:28" ht="13.5" thickBo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row>
    <row r="81" spans="1:28" ht="13.5" thickBo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row>
    <row r="82" spans="1:28" ht="13.5" thickBo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row>
    <row r="83" spans="1:28" ht="13.5" thickBo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row>
    <row r="84" spans="1:28" ht="13.5" thickBo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row>
    <row r="85" spans="1:28" ht="13.5" thickBo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row>
    <row r="86" spans="1:28" ht="13.5" thickBo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row>
    <row r="87" spans="1:28" ht="13.5" thickBo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row>
    <row r="88" spans="1:28" ht="13.5" thickBo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row>
    <row r="89" spans="1:28" ht="13.5" thickBo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row>
    <row r="90" spans="1:28" ht="13.5" thickBo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row>
    <row r="91" spans="1:28" ht="13.5" thickBo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row>
    <row r="92" spans="1:28" ht="13.5" thickBo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row>
    <row r="93" spans="1:28" ht="13.5" thickBo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row>
    <row r="94" spans="1:28" ht="13.5" thickBo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row>
    <row r="95" spans="1:28" ht="13.5" thickBo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row>
    <row r="96" spans="1:28" ht="13.5" thickBo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row>
    <row r="97" spans="1:28" ht="13.5" thickBo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row>
    <row r="98" spans="1:28" ht="13.5" thickBo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row>
    <row r="99" spans="1:28" ht="13.5" thickBo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row>
    <row r="100" spans="1:28" ht="13.5" thickBo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row>
    <row r="101" spans="1:28" ht="13.5" thickBo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row>
    <row r="102" spans="1:28" ht="13.5" thickBo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row>
    <row r="103" spans="1:28" ht="13.5" thickBo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row>
    <row r="104" spans="1:28" ht="13.5" thickBo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row>
    <row r="105" spans="1:28" ht="13.5" thickBo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row>
    <row r="106" spans="1:28" ht="13.5" thickBo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row>
    <row r="107" spans="1:28" ht="13.5" thickBo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row>
    <row r="108" spans="1:28" ht="13.5" thickBo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row>
    <row r="109" spans="1:28" ht="13.5" thickBo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row>
    <row r="110" spans="1:28" ht="13.5" thickBo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row>
    <row r="111" spans="1:28" ht="13.5" thickBo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row>
    <row r="112" spans="1:28" ht="13.5" thickBo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row>
    <row r="113" spans="1:28" ht="13.5" thickBo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row>
    <row r="114" spans="1:28" ht="13.5" thickBo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row>
    <row r="115" spans="1:28" ht="13.5" thickBo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row>
    <row r="116" spans="1:28" ht="13.5" thickBo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row>
    <row r="117" spans="1:28" ht="13.5" thickBo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row>
    <row r="118" spans="1:28" ht="13.5" thickBo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row>
    <row r="119" spans="1:28" ht="13.5" thickBo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row>
    <row r="120" spans="1:28" ht="13.5" thickBo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row>
    <row r="121" spans="1:28" ht="13.5" thickBo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row>
    <row r="122" spans="1:28" ht="13.5" thickBo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row>
    <row r="123" spans="1:28" ht="13.5" thickBo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row>
    <row r="124" spans="1:28" ht="13.5" thickBo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row>
    <row r="125" spans="1:28" ht="13.5" thickBo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row>
    <row r="126" spans="1:28" ht="13.5" thickBo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row>
    <row r="127" spans="1:28" ht="13.5" thickBo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row>
    <row r="128" spans="1:28" ht="13.5" thickBo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row>
    <row r="129" spans="1:28" ht="13.5" thickBo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row>
    <row r="130" spans="1:28" ht="13.5" thickBo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row>
    <row r="131" spans="1:28" ht="13.5" thickBo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row>
    <row r="132" spans="1:28" ht="13.5" thickBo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row>
    <row r="133" spans="1:28" ht="13.5" thickBo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row>
    <row r="134" spans="1:28" ht="13.5" thickBo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row>
    <row r="135" spans="1:28" ht="13.5" thickBo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row>
    <row r="136" spans="1:28" ht="13.5" thickBo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row>
    <row r="137" spans="1:28" ht="13.5" thickBo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row>
    <row r="138" spans="1:28" ht="13.5" thickBo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row>
    <row r="139" spans="1:28" ht="13.5" thickBo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row>
    <row r="140" spans="1:28" ht="13.5" thickBo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row>
    <row r="141" spans="1:28" ht="13.5" thickBo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row>
    <row r="142" spans="1:28" ht="13.5" thickBo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row>
    <row r="143" spans="1:28" ht="13.5" thickBo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row>
    <row r="144" spans="1:28" ht="13.5" thickBo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row>
    <row r="145" spans="1:28" ht="13.5" thickBo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row>
    <row r="146" spans="1:28" ht="13.5" thickBo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row>
    <row r="147" spans="1:28" ht="13.5" thickBo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row>
    <row r="148" spans="1:28" ht="13.5" thickBo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row>
    <row r="149" spans="1:28" ht="13.5" thickBo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row>
    <row r="150" spans="1:28" ht="13.5" thickBo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row r="151" spans="1:28" ht="13.5" thickBo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row>
    <row r="152" spans="1:28" ht="13.5" thickBo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row>
    <row r="153" spans="1:28" ht="13.5" thickBo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row>
    <row r="154" spans="1:28" ht="13.5" thickBo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row>
    <row r="155" spans="1:28" ht="13.5" thickBo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row>
    <row r="156" spans="1:28" ht="13.5" thickBo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row>
    <row r="157" spans="1:28" ht="13.5" thickBo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row>
    <row r="158" spans="1:28" ht="13.5" thickBo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row>
    <row r="159" spans="1:28" ht="13.5" thickBo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row>
    <row r="160" spans="1:28" ht="13.5" thickBo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row>
    <row r="161" spans="1:28" ht="13.5" thickBo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row>
    <row r="162" spans="1:28" ht="13.5" thickBo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row>
    <row r="163" spans="1:28" ht="13.5" thickBo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row>
    <row r="164" spans="1:28" ht="13.5" thickBo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row>
    <row r="165" spans="1:28" ht="13.5" thickBo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row>
    <row r="166" spans="1:28" ht="13.5" thickBo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row>
    <row r="167" spans="1:28" ht="13.5" thickBo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row>
    <row r="168" spans="1:28" ht="13.5" thickBo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row>
    <row r="169" spans="1:28" ht="13.5" thickBo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row>
    <row r="170" spans="1:28" ht="13.5" thickBo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row>
    <row r="171" spans="1:28" ht="13.5" thickBo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row>
    <row r="172" spans="1:28" ht="13.5" thickBo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row>
    <row r="173" spans="1:28" ht="13.5" thickBo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row>
    <row r="174" spans="1:28" ht="13.5" thickBo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row>
    <row r="175" spans="1:28" ht="13.5" thickBo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row>
    <row r="176" spans="1:28" ht="13.5" thickBo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row>
    <row r="177" spans="1:28" ht="13.5" thickBo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row>
    <row r="178" spans="1:28" ht="13.5" thickBo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row>
    <row r="179" spans="1:28" ht="13.5" thickBo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row>
    <row r="180" spans="1:28" ht="13.5" thickBo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row>
    <row r="181" spans="1:28" ht="13.5" thickBo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row>
    <row r="182" spans="1:28" ht="13.5" thickBo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row>
    <row r="183" spans="1:28" ht="13.5" thickBo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row>
    <row r="184" spans="1:28" ht="13.5" thickBo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row>
    <row r="185" spans="1:28" ht="13.5" thickBo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row>
    <row r="186" spans="1:28" ht="13.5" thickBo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row>
    <row r="187" spans="1:28" ht="13.5" thickBo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row>
    <row r="188" spans="1:28" ht="13.5" thickBo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row>
    <row r="189" spans="1:28" ht="13.5" thickBo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row>
    <row r="190" spans="1:28" ht="13.5" thickBo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row>
    <row r="191" spans="1:28" ht="13.5" thickBo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row>
    <row r="192" spans="1:28" ht="13.5" thickBo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row>
    <row r="193" spans="1:28" ht="13.5" thickBo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row>
    <row r="194" spans="1:28" ht="13.5" thickBo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row>
    <row r="195" spans="1:28" ht="13.5" thickBo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row>
    <row r="196" spans="1:28" ht="13.5" thickBo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row>
    <row r="197" spans="1:28" ht="13.5" thickBo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row>
    <row r="198" spans="1:28" ht="13.5" thickBo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row>
    <row r="199" spans="1:28" ht="13.5" thickBo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row>
    <row r="200" spans="1:28" ht="13.5" thickBo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row>
    <row r="201" spans="1:28" ht="13.5" thickBo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row>
    <row r="202" spans="1:28" ht="13.5" thickBo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row>
    <row r="203" spans="1:28" ht="13.5" thickBo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row>
    <row r="204" spans="1:28" ht="13.5" thickBo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row>
    <row r="205" spans="1:28" ht="13.5" thickBo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row>
    <row r="206" spans="1:28" ht="13.5" thickBo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row>
    <row r="207" spans="1:28" ht="13.5" thickBo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row>
    <row r="208" spans="1:28" ht="13.5" thickBo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row>
    <row r="209" spans="1:28" ht="13.5" thickBo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row>
    <row r="210" spans="1:28" ht="13.5" thickBo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row>
    <row r="211" spans="1:28" ht="13.5" thickBo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row>
    <row r="212" spans="1:28" ht="13.5" thickBo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row>
    <row r="213" spans="1:28" ht="13.5" thickBo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row>
    <row r="214" spans="1:28" ht="13.5" thickBo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row>
    <row r="215" spans="1:28" ht="13.5" thickBo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row>
    <row r="216" spans="1:28" ht="13.5" thickBo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row>
    <row r="217" spans="1:28" ht="13.5" thickBo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row>
    <row r="218" spans="1:28" ht="13.5" thickBo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row>
    <row r="219" spans="1:28" ht="13.5" thickBo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row>
    <row r="220" spans="1:28" ht="13.5" thickBo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row>
    <row r="221" spans="1:28" ht="13.5" thickBo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row>
    <row r="222" spans="1:28" ht="13.5" thickBo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row>
    <row r="223" spans="1:28" ht="13.5" thickBo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row>
    <row r="224" spans="1:28" ht="13.5" thickBo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row>
    <row r="225" spans="1:28" ht="13.5" thickBo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row>
    <row r="226" spans="1:28" ht="13.5" thickBo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row>
    <row r="227" spans="1:28" ht="13.5" thickBo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row>
    <row r="228" spans="1:28" ht="13.5" thickBo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row>
    <row r="229" spans="1:28" ht="13.5" thickBo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row>
    <row r="230" spans="1:28" ht="13.5" thickBo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row>
    <row r="231" spans="1:28" ht="13.5" thickBo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row>
    <row r="232" spans="1:28" ht="13.5" thickBo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row>
    <row r="233" spans="1:28" ht="13.5" thickBo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row>
    <row r="234" spans="1:28" ht="13.5" thickBo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row>
    <row r="235" spans="1:28" ht="13.5" thickBo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row>
    <row r="236" spans="1:28" ht="13.5" thickBo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row>
    <row r="237" spans="1:28" ht="13.5" thickBo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row>
    <row r="238" spans="1:28" ht="13.5" thickBo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row>
    <row r="239" spans="1:28" ht="13.5" thickBo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row>
    <row r="240" spans="1:28" ht="13.5" thickBo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row>
    <row r="241" spans="1:28" ht="13.5" thickBo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row>
    <row r="242" spans="1:28" ht="13.5" thickBo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row>
    <row r="243" spans="1:28" ht="13.5" thickBo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row>
    <row r="244" spans="1:28" ht="13.5" thickBo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row>
    <row r="245" spans="1:28" ht="13.5" thickBo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row>
    <row r="246" spans="1:28" ht="13.5" thickBo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row>
    <row r="247" spans="1:28" ht="13.5" thickBo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row>
    <row r="248" spans="1:28" ht="13.5" thickBo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row>
    <row r="249" spans="1:28" ht="13.5" thickBo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row>
    <row r="250" spans="1:28" ht="13.5" thickBo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row>
    <row r="251" spans="1:28" ht="13.5" thickBo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row>
    <row r="252" spans="1:28" ht="13.5" thickBo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row>
    <row r="253" spans="1:28" ht="13.5" thickBo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row>
    <row r="254" spans="1:28" ht="13.5" thickBo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row>
    <row r="255" spans="1:28" ht="13.5" thickBo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row>
    <row r="256" spans="1:28" ht="13.5" thickBo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row>
    <row r="257" spans="1:28" ht="13.5" thickBo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row>
    <row r="258" spans="1:28" ht="13.5" thickBo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row>
    <row r="259" spans="1:28" ht="13.5" thickBo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row>
    <row r="260" spans="1:28" ht="13.5" thickBo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row>
    <row r="261" spans="1:28" ht="13.5" thickBo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row>
    <row r="262" spans="1:28" ht="13.5" thickBo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row>
    <row r="263" spans="1:28" ht="13.5" thickBo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row>
    <row r="264" spans="1:28" ht="13.5" thickBo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row>
    <row r="265" spans="1:28" ht="13.5" thickBo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row>
    <row r="266" spans="1:28" ht="13.5" thickBo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row>
    <row r="267" spans="1:28" ht="13.5" thickBo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row>
    <row r="268" spans="1:28" ht="13.5" thickBo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row>
    <row r="269" spans="1:28" ht="13.5" thickBo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row>
    <row r="270" spans="1:28" ht="13.5" thickBo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row>
    <row r="271" spans="1:28" ht="13.5" thickBo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row>
    <row r="272" spans="1:28" ht="13.5" thickBo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row>
    <row r="273" spans="1:28" ht="13.5" thickBo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row>
    <row r="274" spans="1:28" ht="13.5" thickBo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row>
    <row r="275" spans="1:28" ht="13.5" thickBo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row>
    <row r="276" spans="1:28" ht="13.5" thickBo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row>
    <row r="277" spans="1:28" ht="13.5" thickBo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row>
    <row r="278" spans="1:28" ht="13.5" thickBo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row>
    <row r="279" spans="1:28" ht="13.5" thickBo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row>
    <row r="280" spans="1:28" ht="13.5" thickBo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row>
    <row r="281" spans="1:28" ht="13.5" thickBo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row>
    <row r="282" spans="1:28" ht="13.5" thickBo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row>
    <row r="283" spans="1:28" ht="13.5" thickBo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row>
    <row r="284" spans="1:28" ht="13.5" thickBo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row>
    <row r="285" spans="1:28" ht="13.5" thickBo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row>
    <row r="286" spans="1:28" ht="13.5" thickBo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row>
    <row r="287" spans="1:28" ht="13.5" thickBo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row>
    <row r="288" spans="1:28" ht="13.5" thickBo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row>
    <row r="289" spans="1:28" ht="13.5" thickBo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row>
    <row r="290" spans="1:28" ht="13.5" thickBo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row>
    <row r="291" spans="1:28" ht="13.5" thickBo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row>
    <row r="292" spans="1:28" ht="13.5" thickBo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row>
    <row r="293" spans="1:28" ht="13.5" thickBo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row>
    <row r="294" spans="1:28" ht="13.5" thickBo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row>
    <row r="295" spans="1:28" ht="13.5" thickBo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row>
    <row r="296" spans="1:28" ht="13.5" thickBo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row>
    <row r="297" spans="1:28" ht="13.5" thickBo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row>
    <row r="298" spans="1:28" ht="13.5" thickBo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row>
    <row r="299" spans="1:28" ht="13.5" thickBo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row>
    <row r="300" spans="1:28" ht="13.5" thickBo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row>
    <row r="301" spans="1:28" ht="13.5" thickBo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row>
    <row r="302" spans="1:28" ht="13.5" thickBo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row>
    <row r="303" spans="1:28" ht="13.5" thickBo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row>
    <row r="304" spans="1:28" ht="13.5" thickBo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row>
    <row r="305" spans="1:28" ht="13.5" thickBo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row>
    <row r="306" spans="1:28" ht="13.5" thickBo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row>
    <row r="307" spans="1:28" ht="13.5" thickBo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row>
    <row r="308" spans="1:28" ht="13.5" thickBo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row>
    <row r="309" spans="1:28" ht="13.5" thickBo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row>
    <row r="310" spans="1:28" ht="13.5" thickBo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row>
    <row r="311" spans="1:28" ht="13.5" thickBo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row>
    <row r="312" spans="1:28" ht="13.5" thickBo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row>
    <row r="313" spans="1:28" ht="13.5" thickBo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row>
    <row r="314" spans="1:28" ht="13.5" thickBo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row>
    <row r="315" spans="1:28" ht="13.5" thickBo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row>
    <row r="316" spans="1:28" ht="13.5" thickBo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row>
    <row r="317" spans="1:28" ht="13.5" thickBo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row>
    <row r="318" spans="1:28" ht="13.5" thickBo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row>
    <row r="319" spans="1:28" ht="13.5" thickBo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row>
    <row r="320" spans="1:28" ht="13.5" thickBo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row>
    <row r="321" spans="1:28" ht="13.5" thickBo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row>
    <row r="322" spans="1:28" ht="13.5" thickBo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row>
    <row r="323" spans="1:28" ht="13.5" thickBo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row>
    <row r="324" spans="1:28" ht="13.5" thickBo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row>
    <row r="325" spans="1:28" ht="13.5" thickBo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row>
    <row r="326" spans="1:28" ht="13.5" thickBo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row>
    <row r="327" spans="1:28" ht="13.5" thickBo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row>
    <row r="328" spans="1:28" ht="13.5" thickBo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row>
    <row r="329" spans="1:28" ht="13.5" thickBo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row>
    <row r="330" spans="1:28" ht="13.5" thickBo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row>
    <row r="331" spans="1:28" ht="13.5" thickBo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row>
    <row r="332" spans="1:28" ht="13.5" thickBo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row>
    <row r="333" spans="1:28" ht="13.5" thickBo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row>
    <row r="334" spans="1:28" ht="13.5" thickBo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row>
    <row r="335" spans="1:28" ht="13.5" thickBo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row>
    <row r="336" spans="1:28" ht="13.5" thickBo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row>
    <row r="337" spans="1:28" ht="13.5" thickBo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row>
    <row r="338" spans="1:28" ht="13.5" thickBo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row>
    <row r="339" spans="1:28" ht="13.5" thickBo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row>
    <row r="340" spans="1:28" ht="13.5" thickBo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row>
    <row r="341" spans="1:28" ht="13.5" thickBo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row>
    <row r="342" spans="1:28" ht="13.5" thickBo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row>
    <row r="343" spans="1:28" ht="13.5" thickBo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row>
    <row r="344" spans="1:28" ht="13.5" thickBo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row>
    <row r="345" spans="1:28" ht="13.5" thickBo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row>
    <row r="346" spans="1:28" ht="13.5" thickBo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row>
    <row r="347" spans="1:28" ht="13.5" thickBo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row>
    <row r="348" spans="1:28" ht="13.5" thickBo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row>
    <row r="349" spans="1:28" ht="13.5" thickBo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row>
    <row r="350" spans="1:28" ht="13.5" thickBo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row>
    <row r="351" spans="1:28" ht="13.5" thickBo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row>
    <row r="352" spans="1:28" ht="13.5" thickBo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row>
    <row r="353" spans="1:28" ht="13.5" thickBo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row>
    <row r="354" spans="1:28" ht="13.5" thickBo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row>
    <row r="355" spans="1:28" ht="13.5" thickBo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row>
    <row r="356" spans="1:28" ht="13.5" thickBo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row>
    <row r="357" spans="1:28" ht="13.5" thickBo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row>
    <row r="358" spans="1:28" ht="13.5" thickBo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row>
    <row r="359" spans="1:28" ht="13.5" thickBo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row>
    <row r="360" spans="1:28" ht="13.5" thickBo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row>
    <row r="361" spans="1:28" ht="13.5" thickBo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row>
    <row r="362" spans="1:28" ht="13.5" thickBo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row>
    <row r="363" spans="1:28" ht="13.5" thickBo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row>
    <row r="364" spans="1:28" ht="13.5" thickBo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row>
    <row r="365" spans="1:28" ht="13.5" thickBo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row>
    <row r="366" spans="1:28" ht="13.5" thickBo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row>
    <row r="367" spans="1:28" ht="13.5" thickBo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row>
    <row r="368" spans="1:28" ht="13.5" thickBo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row>
    <row r="369" spans="1:28" ht="13.5" thickBo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row>
    <row r="370" spans="1:28" ht="13.5" thickBo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row>
    <row r="371" spans="1:28" ht="13.5" thickBo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row>
    <row r="372" spans="1:28" ht="13.5" thickBo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row>
    <row r="373" spans="1:28" ht="13.5" thickBo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row>
    <row r="374" spans="1:28" ht="13.5" thickBo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row>
    <row r="375" spans="1:28" ht="13.5" thickBo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row>
    <row r="376" spans="1:28" ht="13.5" thickBo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row>
    <row r="377" spans="1:28" ht="13.5" thickBo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row>
    <row r="378" spans="1:28" ht="13.5" thickBo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row>
    <row r="379" spans="1:28" ht="13.5" thickBo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row>
    <row r="380" spans="1:28" ht="13.5" thickBo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row>
    <row r="381" spans="1:28" ht="13.5" thickBo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row>
    <row r="382" spans="1:28" ht="13.5" thickBo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row>
    <row r="383" spans="1:28" ht="13.5" thickBo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row>
    <row r="384" spans="1:28" ht="13.5" thickBo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row>
    <row r="385" spans="1:28" ht="13.5" thickBo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row>
    <row r="386" spans="1:28" ht="13.5" thickBo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row>
    <row r="387" spans="1:28" ht="13.5" thickBo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row>
    <row r="388" spans="1:28" ht="13.5" thickBo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row>
    <row r="389" spans="1:28" ht="13.5" thickBo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row>
    <row r="390" spans="1:28" ht="13.5" thickBo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row>
    <row r="391" spans="1:28" ht="13.5" thickBo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row>
    <row r="392" spans="1:28" ht="13.5" thickBo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row>
    <row r="393" spans="1:28" ht="13.5" thickBo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row>
    <row r="394" spans="1:28" ht="13.5" thickBo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row>
    <row r="395" spans="1:28" ht="13.5" thickBo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row>
    <row r="396" spans="1:28" ht="13.5" thickBo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row>
    <row r="397" spans="1:28" ht="13.5" thickBo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row>
    <row r="398" spans="1:28" ht="13.5" thickBo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row>
    <row r="399" spans="1:28" ht="13.5" thickBo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row>
    <row r="400" spans="1:28" ht="13.5" thickBo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row>
    <row r="401" spans="1:28" ht="13.5" thickBo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row>
    <row r="402" spans="1:28" ht="13.5" thickBo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row>
    <row r="403" spans="1:28" ht="13.5" thickBo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row>
    <row r="404" spans="1:28" ht="13.5" thickBo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row>
    <row r="405" spans="1:28" ht="13.5" thickBo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row>
    <row r="406" spans="1:28" ht="13.5" thickBo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row>
    <row r="407" spans="1:28" ht="13.5" thickBo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row>
    <row r="408" spans="1:28" ht="13.5" thickBo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row>
    <row r="409" spans="1:28" ht="13.5" thickBo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row>
    <row r="410" spans="1:28" ht="13.5" thickBo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row>
    <row r="411" spans="1:28" ht="13.5" thickBo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row>
    <row r="412" spans="1:28" ht="13.5" thickBo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row>
    <row r="413" spans="1:28" ht="13.5" thickBo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row>
    <row r="414" spans="1:28" ht="13.5" thickBo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row>
    <row r="415" spans="1:28" ht="13.5" thickBo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row>
    <row r="416" spans="1:28" ht="13.5" thickBo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row>
    <row r="417" spans="1:28" ht="13.5" thickBo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row>
    <row r="418" spans="1:28" ht="13.5" thickBo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row>
    <row r="419" spans="1:28" ht="13.5" thickBo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row>
    <row r="420" spans="1:28" ht="13.5" thickBo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row>
    <row r="421" spans="1:28" ht="13.5" thickBo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row>
    <row r="422" spans="1:28" ht="13.5" thickBo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row>
    <row r="423" spans="1:28" ht="13.5" thickBo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row>
    <row r="424" spans="1:28" ht="13.5" thickBo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row>
    <row r="425" spans="1:28" ht="13.5" thickBo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row>
    <row r="426" spans="1:28" ht="13.5" thickBo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row>
    <row r="427" spans="1:28" ht="13.5" thickBo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row>
    <row r="428" spans="1:28" ht="13.5" thickBo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row>
    <row r="429" spans="1:28" ht="13.5" thickBo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row>
    <row r="430" spans="1:28" ht="13.5" thickBo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row>
    <row r="431" spans="1:28" ht="13.5" thickBo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row>
    <row r="432" spans="1:28" ht="13.5" thickBo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row>
    <row r="433" spans="1:28" ht="13.5" thickBo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row>
    <row r="434" spans="1:28" ht="13.5" thickBo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row>
    <row r="435" spans="1:28" ht="13.5" thickBo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row>
    <row r="436" spans="1:28" ht="13.5" thickBo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row>
    <row r="437" spans="1:28" ht="13.5" thickBo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row>
    <row r="438" spans="1:28" ht="13.5" thickBo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row>
    <row r="439" spans="1:28" ht="13.5" thickBo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row>
    <row r="440" spans="1:28" ht="13.5" thickBo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row>
    <row r="441" spans="1:28" ht="13.5" thickBo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row>
    <row r="442" spans="1:28" ht="13.5" thickBo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row>
    <row r="443" spans="1:28" ht="13.5" thickBo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row>
    <row r="444" spans="1:28" ht="13.5" thickBo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row>
    <row r="445" spans="1:28" ht="13.5" thickBo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row>
    <row r="446" spans="1:28" ht="13.5" thickBo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row>
    <row r="447" spans="1:28" ht="13.5" thickBo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row>
    <row r="448" spans="1:28" ht="13.5" thickBo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row>
    <row r="449" spans="1:28" ht="13.5" thickBo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row>
    <row r="450" spans="1:28" ht="13.5" thickBo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row>
    <row r="451" spans="1:28" ht="13.5" thickBo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row>
    <row r="452" spans="1:28" ht="13.5" thickBo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row>
    <row r="453" spans="1:28" ht="13.5" thickBo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row>
    <row r="454" spans="1:28" ht="13.5" thickBo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row>
    <row r="455" spans="1:28" ht="13.5" thickBo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row>
    <row r="456" spans="1:28" ht="13.5" thickBo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row>
    <row r="457" spans="1:28" ht="13.5" thickBo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row>
    <row r="458" spans="1:28" ht="13.5" thickBo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row>
    <row r="459" spans="1:28" ht="13.5" thickBo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row>
    <row r="460" spans="1:28" ht="13.5" thickBo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row>
    <row r="461" spans="1:28" ht="13.5" thickBo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row>
    <row r="462" spans="1:28" ht="13.5" thickBo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row>
    <row r="463" spans="1:28" ht="13.5" thickBo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row>
    <row r="464" spans="1:28" ht="13.5" thickBo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row>
    <row r="465" spans="1:28" ht="13.5" thickBo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row>
    <row r="466" spans="1:28" ht="13.5" thickBo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row>
    <row r="467" spans="1:28" ht="13.5" thickBo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row>
    <row r="468" spans="1:28" ht="13.5" thickBo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row>
    <row r="469" spans="1:28" ht="13.5" thickBo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row>
    <row r="470" spans="1:28" ht="13.5" thickBo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row>
    <row r="471" spans="1:28" ht="13.5" thickBo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row>
    <row r="472" spans="1:28" ht="13.5" thickBo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row>
    <row r="473" spans="1:28" ht="13.5" thickBo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row>
    <row r="474" spans="1:28" ht="13.5" thickBo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row>
    <row r="475" spans="1:28" ht="13.5" thickBo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row>
    <row r="476" spans="1:28" ht="13.5" thickBo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row>
    <row r="477" spans="1:28" ht="13.5" thickBo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row>
    <row r="478" spans="1:28" ht="13.5" thickBo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row>
    <row r="479" spans="1:28" ht="13.5" thickBo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row>
    <row r="480" spans="1:28" ht="13.5" thickBo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row>
    <row r="481" spans="1:28" ht="13.5" thickBo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row>
    <row r="482" spans="1:28" ht="13.5" thickBo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row>
    <row r="483" spans="1:28" ht="13.5" thickBo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row>
    <row r="484" spans="1:28" ht="13.5" thickBo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row>
    <row r="485" spans="1:28" ht="13.5" thickBo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row>
    <row r="486" spans="1:28" ht="13.5" thickBo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row>
    <row r="487" spans="1:28" ht="13.5" thickBo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row>
    <row r="488" spans="1:28" ht="13.5" thickBo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row>
    <row r="489" spans="1:28" ht="13.5" thickBo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row>
    <row r="490" spans="1:28" ht="13.5" thickBo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row>
    <row r="491" spans="1:28" ht="13.5" thickBo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row>
    <row r="492" spans="1:28" ht="13.5" thickBo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row>
    <row r="493" spans="1:28" ht="13.5" thickBo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row>
    <row r="494" spans="1:28" ht="13.5" thickBo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row>
    <row r="495" spans="1:28" ht="13.5" thickBo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row>
    <row r="496" spans="1:28" ht="13.5" thickBo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row>
    <row r="497" spans="1:28" ht="13.5" thickBo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row>
    <row r="498" spans="1:28" ht="13.5" thickBo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row>
    <row r="499" spans="1:28" ht="13.5" thickBo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row>
    <row r="500" spans="1:28" ht="13.5" thickBo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row>
    <row r="501" spans="1:28" ht="13.5" thickBo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row>
    <row r="502" spans="1:28" ht="13.5" thickBo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row>
    <row r="503" spans="1:28" ht="13.5" thickBo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row>
    <row r="504" spans="1:28" ht="13.5" thickBo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row>
    <row r="505" spans="1:28" ht="13.5" thickBo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row>
    <row r="506" spans="1:28" ht="13.5" thickBo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row>
    <row r="507" spans="1:28" ht="13.5" thickBo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row>
    <row r="508" spans="1:28" ht="13.5" thickBo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row>
    <row r="509" spans="1:28" ht="13.5" thickBo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row>
    <row r="510" spans="1:28" ht="13.5" thickBo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row>
    <row r="511" spans="1:28" ht="13.5" thickBo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row>
    <row r="512" spans="1:28" ht="13.5" thickBo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row>
    <row r="513" spans="1:28" ht="13.5" thickBo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row>
    <row r="514" spans="1:28" ht="13.5" thickBo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row>
    <row r="515" spans="1:28" ht="13.5" thickBo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row>
    <row r="516" spans="1:28" ht="13.5" thickBo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row>
    <row r="517" spans="1:28" ht="13.5" thickBo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row>
    <row r="518" spans="1:28" ht="13.5" thickBo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row>
    <row r="519" spans="1:28" ht="13.5" thickBo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row>
    <row r="520" spans="1:28" ht="13.5" thickBo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row>
    <row r="521" spans="1:28" ht="13.5" thickBo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row>
    <row r="522" spans="1:28" ht="13.5" thickBo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row>
    <row r="523" spans="1:28" ht="13.5" thickBo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row>
    <row r="524" spans="1:28" ht="13.5" thickBo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row>
    <row r="525" spans="1:28" ht="13.5" thickBo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row>
    <row r="526" spans="1:28" ht="13.5" thickBo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row>
    <row r="527" spans="1:28" ht="13.5" thickBo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row>
    <row r="528" spans="1:28" ht="13.5" thickBo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row>
    <row r="529" spans="1:28" ht="13.5" thickBo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row>
    <row r="530" spans="1:28" ht="13.5" thickBo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row>
    <row r="531" spans="1:28" ht="13.5" thickBo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row>
    <row r="532" spans="1:28" ht="13.5" thickBo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row>
    <row r="533" spans="1:28" ht="13.5" thickBo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row>
    <row r="534" spans="1:28" ht="13.5" thickBo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row>
    <row r="535" spans="1:28" ht="13.5" thickBo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row>
    <row r="536" spans="1:28" ht="13.5" thickBo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row>
    <row r="537" spans="1:28" ht="13.5" thickBo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row>
    <row r="538" spans="1:28" ht="13.5" thickBo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row>
    <row r="539" spans="1:28" ht="13.5" thickBo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row>
    <row r="540" spans="1:28" ht="13.5" thickBo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row>
    <row r="541" spans="1:28" ht="13.5" thickBo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row>
    <row r="542" spans="1:28" ht="13.5" thickBo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row>
    <row r="543" spans="1:28" ht="13.5" thickBo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row>
    <row r="544" spans="1:28" ht="13.5" thickBo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row>
    <row r="545" spans="1:28" ht="13.5" thickBo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row>
    <row r="546" spans="1:28" ht="13.5" thickBo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row>
    <row r="547" spans="1:28" ht="13.5" thickBo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row>
    <row r="548" spans="1:28" ht="13.5" thickBo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row>
    <row r="549" spans="1:28" ht="13.5" thickBo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row>
    <row r="550" spans="1:28" ht="13.5" thickBo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row>
    <row r="551" spans="1:28" ht="13.5" thickBo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row>
    <row r="552" spans="1:28" ht="13.5" thickBo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row>
    <row r="553" spans="1:28" ht="13.5" thickBo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row>
    <row r="554" spans="1:28" ht="13.5" thickBo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row>
    <row r="555" spans="1:28" ht="13.5" thickBo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row>
    <row r="556" spans="1:28" ht="13.5" thickBo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row>
    <row r="557" spans="1:28" ht="13.5" thickBo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row>
    <row r="558" spans="1:28" ht="13.5" thickBo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row>
    <row r="559" spans="1:28" ht="13.5" thickBo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row>
    <row r="560" spans="1:28" ht="13.5" thickBo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row>
    <row r="561" spans="1:28" ht="13.5" thickBo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row>
    <row r="562" spans="1:28" ht="13.5" thickBo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row>
    <row r="563" spans="1:28" ht="13.5" thickBo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row>
    <row r="564" spans="1:28" ht="13.5" thickBo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row>
    <row r="565" spans="1:28" ht="13.5" thickBo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row>
    <row r="566" spans="1:28" ht="13.5" thickBo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row>
    <row r="567" spans="1:28" ht="13.5" thickBo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row>
    <row r="568" spans="1:28" ht="13.5" thickBo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row>
    <row r="569" spans="1:28" ht="13.5" thickBo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row>
    <row r="570" spans="1:28" ht="13.5" thickBo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row>
    <row r="571" spans="1:28" ht="13.5" thickBo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row>
    <row r="572" spans="1:28" ht="13.5" thickBo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row>
    <row r="573" spans="1:28" ht="13.5" thickBo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row>
    <row r="574" spans="1:28" ht="13.5" thickBo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row>
    <row r="575" spans="1:28" ht="13.5" thickBo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row>
    <row r="576" spans="1:28" ht="13.5" thickBo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row>
    <row r="577" spans="1:28" ht="13.5" thickBo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row>
    <row r="578" spans="1:28" ht="13.5" thickBo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row>
    <row r="579" spans="1:28" ht="13.5" thickBo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row>
    <row r="580" spans="1:28" ht="13.5" thickBo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row>
    <row r="581" spans="1:28" ht="13.5" thickBo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row>
    <row r="582" spans="1:28" ht="13.5" thickBo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row>
    <row r="583" spans="1:28" ht="13.5" thickBo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row>
    <row r="584" spans="1:28" ht="13.5" thickBo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row>
    <row r="585" spans="1:28" ht="13.5" thickBo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row>
    <row r="586" spans="1:28" ht="13.5" thickBo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row>
    <row r="587" spans="1:28" ht="13.5" thickBo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row>
    <row r="588" spans="1:28" ht="13.5" thickBo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row>
    <row r="589" spans="1:28" ht="13.5" thickBo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row>
    <row r="590" spans="1:28" ht="13.5" thickBo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row>
    <row r="591" spans="1:28" ht="13.5" thickBo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row>
    <row r="592" spans="1:28" ht="13.5" thickBo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row>
    <row r="593" spans="1:28" ht="13.5" thickBo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row>
    <row r="594" spans="1:28" ht="13.5" thickBo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row>
    <row r="595" spans="1:28" ht="13.5" thickBo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row>
    <row r="596" spans="1:28" ht="13.5" thickBo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row>
    <row r="597" spans="1:28" ht="13.5" thickBo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row>
    <row r="598" spans="1:28" ht="13.5" thickBo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row>
    <row r="599" spans="1:28" ht="13.5" thickBo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row>
    <row r="600" spans="1:28" ht="13.5" thickBo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row>
    <row r="601" spans="1:28" ht="13.5" thickBo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row>
    <row r="602" spans="1:28" ht="13.5" thickBo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row>
    <row r="603" spans="1:28" ht="13.5" thickBo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row>
    <row r="604" spans="1:28" ht="13.5" thickBo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row>
    <row r="605" spans="1:28" ht="13.5" thickBo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row>
    <row r="606" spans="1:28" ht="13.5" thickBo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row>
    <row r="607" spans="1:28" ht="13.5" thickBo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row>
    <row r="608" spans="1:28" ht="13.5" thickBo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row>
    <row r="609" spans="1:28" ht="13.5" thickBo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row>
    <row r="610" spans="1:28" ht="13.5" thickBo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row>
    <row r="611" spans="1:28" ht="13.5" thickBo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row>
    <row r="612" spans="1:28" ht="13.5" thickBo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row>
    <row r="613" spans="1:28" ht="13.5" thickBo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row>
    <row r="614" spans="1:28" ht="13.5" thickBo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row>
    <row r="615" spans="1:28" ht="13.5" thickBo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row>
    <row r="616" spans="1:28" ht="13.5" thickBo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row>
    <row r="617" spans="1:28" ht="13.5" thickBo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row>
    <row r="618" spans="1:28" ht="13.5" thickBo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row>
    <row r="619" spans="1:28" ht="13.5" thickBo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row>
    <row r="620" spans="1:28" ht="13.5" thickBo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row>
    <row r="621" spans="1:28" ht="13.5" thickBo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row>
    <row r="622" spans="1:28" ht="13.5" thickBo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row>
    <row r="623" spans="1:28" ht="13.5" thickBo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row>
    <row r="624" spans="1:28" ht="13.5" thickBo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row>
    <row r="625" spans="1:28" ht="13.5" thickBo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row>
    <row r="626" spans="1:28" ht="13.5" thickBo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row>
    <row r="627" spans="1:28" ht="13.5" thickBo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row>
    <row r="628" spans="1:28" ht="13.5" thickBo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row>
    <row r="629" spans="1:28" ht="13.5" thickBo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row>
    <row r="630" spans="1:28" ht="13.5" thickBo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row>
    <row r="631" spans="1:28" ht="13.5" thickBo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row>
    <row r="632" spans="1:28" ht="13.5" thickBo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row>
    <row r="633" spans="1:28" ht="13.5" thickBo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row>
    <row r="634" spans="1:28" ht="13.5" thickBo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row>
    <row r="635" spans="1:28" ht="13.5" thickBo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row>
    <row r="636" spans="1:28" ht="13.5" thickBo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row>
    <row r="637" spans="1:28" ht="13.5" thickBo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row>
    <row r="638" spans="1:28" ht="13.5" thickBo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row>
    <row r="639" spans="1:28" ht="13.5" thickBo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row>
    <row r="640" spans="1:28" ht="13.5" thickBo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row>
    <row r="641" spans="1:28" ht="13.5" thickBo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row>
    <row r="642" spans="1:28" ht="13.5" thickBo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row>
    <row r="643" spans="1:28" ht="13.5" thickBo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row>
    <row r="644" spans="1:28" ht="13.5" thickBo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row>
    <row r="645" spans="1:28" ht="13.5" thickBo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row>
    <row r="646" spans="1:28" ht="13.5" thickBo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row>
    <row r="647" spans="1:28" ht="13.5" thickBo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row>
    <row r="648" spans="1:28" ht="13.5" thickBo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row>
    <row r="649" spans="1:28" ht="13.5" thickBo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row>
    <row r="650" spans="1:28" ht="13.5" thickBo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c r="AB650" s="46"/>
    </row>
    <row r="651" spans="1:28" ht="13.5" thickBo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c r="AB651" s="46"/>
    </row>
    <row r="652" spans="1:28" ht="13.5" thickBo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c r="AB652" s="46"/>
    </row>
    <row r="653" spans="1:28" ht="13.5" thickBo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c r="AB653" s="46"/>
    </row>
    <row r="654" spans="1:28" ht="13.5" thickBo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c r="AB654" s="46"/>
    </row>
    <row r="655" spans="1:28" ht="13.5" thickBo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c r="AB655" s="46"/>
    </row>
    <row r="656" spans="1:28" ht="13.5" thickBo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c r="AB656" s="46"/>
    </row>
    <row r="657" spans="1:28" ht="13.5" thickBo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c r="AB657" s="46"/>
    </row>
    <row r="658" spans="1:28" ht="13.5" thickBo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c r="AB658" s="46"/>
    </row>
    <row r="659" spans="1:28" ht="13.5" thickBo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c r="AB659" s="46"/>
    </row>
    <row r="660" spans="1:28" ht="13.5" thickBo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c r="AB660" s="46"/>
    </row>
    <row r="661" spans="1:28" ht="13.5" thickBo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c r="AB661" s="46"/>
    </row>
    <row r="662" spans="1:28" ht="13.5" thickBo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c r="AB662" s="46"/>
    </row>
    <row r="663" spans="1:28" ht="13.5" thickBo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c r="AB663" s="46"/>
    </row>
    <row r="664" spans="1:28" ht="13.5" thickBo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c r="AB664" s="46"/>
    </row>
    <row r="665" spans="1:28" ht="13.5" thickBo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c r="AB665" s="46"/>
    </row>
    <row r="666" spans="1:28" ht="13.5" thickBo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c r="AB666" s="46"/>
    </row>
    <row r="667" spans="1:28" ht="13.5" thickBo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c r="AB667" s="46"/>
    </row>
    <row r="668" spans="1:28" ht="13.5" thickBo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c r="AB668" s="46"/>
    </row>
    <row r="669" spans="1:28" ht="13.5" thickBo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c r="AB669" s="46"/>
    </row>
    <row r="670" spans="1:28" ht="13.5" thickBo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c r="AB670" s="46"/>
    </row>
    <row r="671" spans="1:28" ht="13.5" thickBo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c r="AB671" s="46"/>
    </row>
    <row r="672" spans="1:28" ht="13.5" thickBo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c r="AB672" s="46"/>
    </row>
    <row r="673" spans="1:28" ht="13.5" thickBo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c r="AB673" s="46"/>
    </row>
    <row r="674" spans="1:28" ht="13.5" thickBo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c r="AB674" s="46"/>
    </row>
    <row r="675" spans="1:28" ht="13.5" thickBo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c r="AB675" s="46"/>
    </row>
    <row r="676" spans="1:28" ht="13.5" thickBo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c r="AB676" s="46"/>
    </row>
    <row r="677" spans="1:28" ht="13.5" thickBo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c r="AB677" s="46"/>
    </row>
    <row r="678" spans="1:28" ht="13.5" thickBo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c r="AB678" s="46"/>
    </row>
    <row r="679" spans="1:28" ht="13.5" thickBo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c r="AB679" s="46"/>
    </row>
    <row r="680" spans="1:28" ht="13.5" thickBo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c r="AB680" s="46"/>
    </row>
    <row r="681" spans="1:28" ht="13.5" thickBo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c r="AB681" s="46"/>
    </row>
    <row r="682" spans="1:28" ht="13.5" thickBo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c r="AB682" s="46"/>
    </row>
    <row r="683" spans="1:28" ht="13.5" thickBo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c r="AB683" s="46"/>
    </row>
    <row r="684" spans="1:28" ht="13.5" thickBo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c r="AB684" s="46"/>
    </row>
    <row r="685" spans="1:28" ht="13.5" thickBo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c r="AB685" s="46"/>
    </row>
    <row r="686" spans="1:28" ht="13.5" thickBo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c r="AB686" s="46"/>
    </row>
    <row r="687" spans="1:28" ht="13.5" thickBo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c r="AB687" s="46"/>
    </row>
    <row r="688" spans="1:28" ht="13.5" thickBo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c r="AB688" s="46"/>
    </row>
    <row r="689" spans="1:28" ht="13.5" thickBo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c r="AB689" s="46"/>
    </row>
    <row r="690" spans="1:28" ht="13.5" thickBo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c r="AB690" s="46"/>
    </row>
    <row r="691" spans="1:28" ht="13.5" thickBo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c r="AB691" s="46"/>
    </row>
    <row r="692" spans="1:28" ht="13.5" thickBo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c r="AB692" s="46"/>
    </row>
    <row r="693" spans="1:28" ht="13.5" thickBo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c r="AB693" s="46"/>
    </row>
    <row r="694" spans="1:28" ht="13.5" thickBo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c r="AB694" s="46"/>
    </row>
    <row r="695" spans="1:28" ht="13.5" thickBo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c r="AB695" s="46"/>
    </row>
    <row r="696" spans="1:28" ht="13.5" thickBo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c r="AB696" s="46"/>
    </row>
    <row r="697" spans="1:28" ht="13.5" thickBo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c r="AB697" s="46"/>
    </row>
    <row r="698" spans="1:28" ht="13.5" thickBo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c r="AB698" s="46"/>
    </row>
    <row r="699" spans="1:28" ht="13.5" thickBo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c r="AB699" s="46"/>
    </row>
    <row r="700" spans="1:28" ht="13.5" thickBo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c r="AB700" s="46"/>
    </row>
    <row r="701" spans="1:28" ht="13.5" thickBo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c r="AB701" s="46"/>
    </row>
    <row r="702" spans="1:28" ht="13.5" thickBo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c r="AB702" s="46"/>
    </row>
    <row r="703" spans="1:28" ht="13.5" thickBo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c r="AB703" s="46"/>
    </row>
    <row r="704" spans="1:28" ht="13.5" thickBo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c r="AB704" s="46"/>
    </row>
    <row r="705" spans="1:28" ht="13.5" thickBo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c r="AB705" s="46"/>
    </row>
    <row r="706" spans="1:28" ht="13.5" thickBo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c r="AB706" s="46"/>
    </row>
    <row r="707" spans="1:28" ht="13.5" thickBo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c r="AB707" s="46"/>
    </row>
    <row r="708" spans="1:28" ht="13.5" thickBo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c r="AB708" s="46"/>
    </row>
    <row r="709" spans="1:28" ht="13.5" thickBo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c r="AB709" s="46"/>
    </row>
    <row r="710" spans="1:28" ht="13.5" thickBo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c r="AB710" s="46"/>
    </row>
    <row r="711" spans="1:28" ht="13.5" thickBo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c r="AB711" s="46"/>
    </row>
    <row r="712" spans="1:28" ht="13.5" thickBo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c r="AB712" s="46"/>
    </row>
    <row r="713" spans="1:28" ht="13.5" thickBo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c r="AB713" s="46"/>
    </row>
    <row r="714" spans="1:28" ht="13.5" thickBo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c r="AB714" s="46"/>
    </row>
    <row r="715" spans="1:28" ht="13.5" thickBo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c r="AB715" s="46"/>
    </row>
    <row r="716" spans="1:28" ht="13.5" thickBo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c r="AB716" s="46"/>
    </row>
    <row r="717" spans="1:28" ht="13.5" thickBo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c r="AB717" s="46"/>
    </row>
    <row r="718" spans="1:28" ht="13.5" thickBo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c r="AB718" s="46"/>
    </row>
    <row r="719" spans="1:28" ht="13.5" thickBo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c r="AB719" s="46"/>
    </row>
    <row r="720" spans="1:28" ht="13.5" thickBo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c r="AB720" s="46"/>
    </row>
    <row r="721" spans="1:28" ht="13.5" thickBo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c r="AB721" s="46"/>
    </row>
    <row r="722" spans="1:28" ht="13.5" thickBo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c r="AB722" s="46"/>
    </row>
    <row r="723" spans="1:28" ht="13.5" thickBo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c r="AB723" s="46"/>
    </row>
    <row r="724" spans="1:28" ht="13.5" thickBo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c r="AB724" s="46"/>
    </row>
    <row r="725" spans="1:28" ht="13.5" thickBo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c r="AB725" s="46"/>
    </row>
    <row r="726" spans="1:28" ht="13.5" thickBo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c r="AB726" s="46"/>
    </row>
    <row r="727" spans="1:28" ht="13.5" thickBo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c r="AB727" s="46"/>
    </row>
    <row r="728" spans="1:28" ht="13.5" thickBo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c r="AB728" s="46"/>
    </row>
    <row r="729" spans="1:28" ht="13.5" thickBo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c r="AB729" s="46"/>
    </row>
    <row r="730" spans="1:28" ht="13.5" thickBo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c r="AB730" s="46"/>
    </row>
    <row r="731" spans="1:28" ht="13.5" thickBo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c r="AB731" s="46"/>
    </row>
    <row r="732" spans="1:28" ht="13.5" thickBo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c r="AB732" s="46"/>
    </row>
    <row r="733" spans="1:28" ht="13.5" thickBo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c r="AB733" s="46"/>
    </row>
    <row r="734" spans="1:28" ht="13.5" thickBo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c r="AB734" s="46"/>
    </row>
    <row r="735" spans="1:28" ht="13.5" thickBo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c r="AB735" s="46"/>
    </row>
    <row r="736" spans="1:28" ht="13.5" thickBo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c r="AB736" s="46"/>
    </row>
    <row r="737" spans="1:28" ht="13.5" thickBo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c r="AB737" s="46"/>
    </row>
    <row r="738" spans="1:28" ht="13.5" thickBo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c r="AB738" s="46"/>
    </row>
    <row r="739" spans="1:28" ht="13.5" thickBo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c r="AB739" s="46"/>
    </row>
    <row r="740" spans="1:28" ht="13.5" thickBo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c r="AB740" s="46"/>
    </row>
    <row r="741" spans="1:28" ht="13.5" thickBo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c r="AB741" s="46"/>
    </row>
    <row r="742" spans="1:28" ht="13.5" thickBo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c r="AB742" s="46"/>
    </row>
    <row r="743" spans="1:28" ht="13.5" thickBo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c r="AB743" s="46"/>
    </row>
    <row r="744" spans="1:28" ht="13.5" thickBo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c r="AB744" s="46"/>
    </row>
    <row r="745" spans="1:28" ht="13.5" thickBo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c r="AB745" s="46"/>
    </row>
    <row r="746" spans="1:28" ht="13.5" thickBo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c r="AB746" s="46"/>
    </row>
    <row r="747" spans="1:28" ht="13.5" thickBo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c r="AB747" s="46"/>
    </row>
    <row r="748" spans="1:28" ht="13.5" thickBo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c r="AB748" s="46"/>
    </row>
    <row r="749" spans="1:28" ht="13.5" thickBo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c r="AB749" s="46"/>
    </row>
    <row r="750" spans="1:28" ht="13.5" thickBo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c r="AB750" s="46"/>
    </row>
    <row r="751" spans="1:28" ht="13.5" thickBo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c r="AB751" s="46"/>
    </row>
    <row r="752" spans="1:28" ht="13.5" thickBo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c r="AB752" s="46"/>
    </row>
    <row r="753" spans="1:28" ht="13.5" thickBo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c r="AB753" s="46"/>
    </row>
    <row r="754" spans="1:28" ht="13.5" thickBo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c r="AB754" s="46"/>
    </row>
    <row r="755" spans="1:28" ht="13.5" thickBo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c r="AB755" s="46"/>
    </row>
    <row r="756" spans="1:28" ht="13.5" thickBo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c r="AB756" s="46"/>
    </row>
    <row r="757" spans="1:28" ht="13.5" thickBo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c r="AB757" s="46"/>
    </row>
    <row r="758" spans="1:28" ht="13.5" thickBo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c r="AB758" s="46"/>
    </row>
    <row r="759" spans="1:28" ht="13.5" thickBo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c r="AB759" s="46"/>
    </row>
    <row r="760" spans="1:28" ht="13.5" thickBo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c r="AB760" s="46"/>
    </row>
    <row r="761" spans="1:28" ht="13.5" thickBo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c r="AB761" s="46"/>
    </row>
    <row r="762" spans="1:28" ht="13.5" thickBo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c r="AB762" s="46"/>
    </row>
    <row r="763" spans="1:28" ht="13.5" thickBo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c r="AB763" s="46"/>
    </row>
    <row r="764" spans="1:28" ht="13.5" thickBo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c r="AB764" s="46"/>
    </row>
    <row r="765" spans="1:28" ht="13.5" thickBo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c r="AB765" s="46"/>
    </row>
    <row r="766" spans="1:28" ht="13.5" thickBo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c r="AB766" s="46"/>
    </row>
    <row r="767" spans="1:28" ht="13.5" thickBo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row>
    <row r="768" spans="1:28" ht="13.5" thickBo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c r="AB768" s="46"/>
    </row>
    <row r="769" spans="1:28" ht="13.5" thickBo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c r="AB769" s="46"/>
    </row>
    <row r="770" spans="1:28" ht="13.5" thickBo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c r="AB770" s="46"/>
    </row>
    <row r="771" spans="1:28" ht="13.5" thickBo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c r="AB771" s="46"/>
    </row>
    <row r="772" spans="1:28" ht="13.5" thickBo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c r="AB772" s="46"/>
    </row>
    <row r="773" spans="1:28" ht="13.5" thickBo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c r="AB773" s="46"/>
    </row>
    <row r="774" spans="1:28" ht="13.5" thickBo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c r="AB774" s="46"/>
    </row>
    <row r="775" spans="1:28" ht="13.5" thickBo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c r="AB775" s="46"/>
    </row>
    <row r="776" spans="1:28" ht="13.5" thickBo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c r="AB776" s="46"/>
    </row>
    <row r="777" spans="1:28" ht="13.5" thickBo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c r="AB777" s="46"/>
    </row>
    <row r="778" spans="1:28" ht="13.5" thickBo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c r="AB778" s="46"/>
    </row>
    <row r="779" spans="1:28" ht="13.5" thickBo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c r="AB779" s="46"/>
    </row>
    <row r="780" spans="1:28" ht="13.5" thickBo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c r="AB780" s="46"/>
    </row>
    <row r="781" spans="1:28" ht="13.5" thickBo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c r="AB781" s="46"/>
    </row>
    <row r="782" spans="1:28" ht="13.5" thickBo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c r="AB782" s="46"/>
    </row>
    <row r="783" spans="1:28" ht="13.5" thickBo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c r="AB783" s="46"/>
    </row>
    <row r="784" spans="1:28" ht="13.5" thickBo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c r="AB784" s="46"/>
    </row>
    <row r="785" spans="1:28" ht="13.5" thickBo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c r="AB785" s="46"/>
    </row>
    <row r="786" spans="1:28" ht="13.5" thickBo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c r="AB786" s="46"/>
    </row>
    <row r="787" spans="1:28" ht="13.5" thickBo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c r="AB787" s="46"/>
    </row>
    <row r="788" spans="1:28" ht="13.5" thickBo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c r="AB788" s="46"/>
    </row>
    <row r="789" spans="1:28" ht="13.5" thickBo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c r="AB789" s="46"/>
    </row>
    <row r="790" spans="1:28" ht="13.5" thickBo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c r="AB790" s="46"/>
    </row>
    <row r="791" spans="1:28" ht="13.5" thickBo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c r="AB791" s="46"/>
    </row>
    <row r="792" spans="1:28" ht="13.5" thickBo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c r="AB792" s="46"/>
    </row>
    <row r="793" spans="1:28" ht="13.5" thickBo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c r="AB793" s="46"/>
    </row>
    <row r="794" spans="1:28" ht="13.5" thickBo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c r="AB794" s="46"/>
    </row>
    <row r="795" spans="1:28" ht="13.5" thickBo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c r="AB795" s="46"/>
    </row>
    <row r="796" spans="1:28" ht="13.5" thickBo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c r="AB796" s="46"/>
    </row>
    <row r="797" spans="1:28" ht="13.5" thickBo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c r="AB797" s="46"/>
    </row>
    <row r="798" spans="1:28" ht="13.5" thickBo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c r="AB798" s="46"/>
    </row>
    <row r="799" spans="1:28" ht="13.5" thickBo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c r="AB799" s="46"/>
    </row>
    <row r="800" spans="1:28" ht="13.5" thickBo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c r="AB800" s="46"/>
    </row>
    <row r="801" spans="1:28" ht="13.5" thickBo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c r="AB801" s="46"/>
    </row>
    <row r="802" spans="1:28" ht="13.5" thickBo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c r="AB802" s="46"/>
    </row>
    <row r="803" spans="1:28" ht="13.5" thickBo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c r="AB803" s="46"/>
    </row>
    <row r="804" spans="1:28" ht="13.5" thickBo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c r="AB804" s="46"/>
    </row>
    <row r="805" spans="1:28" ht="13.5" thickBo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c r="AB805" s="46"/>
    </row>
    <row r="806" spans="1:28" ht="13.5" thickBo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c r="AB806" s="46"/>
    </row>
    <row r="807" spans="1:28" ht="13.5" thickBo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c r="AB807" s="46"/>
    </row>
    <row r="808" spans="1:28" ht="13.5" thickBo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c r="AB808" s="46"/>
    </row>
    <row r="809" spans="1:28" ht="13.5" thickBo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c r="AB809" s="46"/>
    </row>
    <row r="810" spans="1:28" ht="13.5" thickBo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c r="AB810" s="46"/>
    </row>
    <row r="811" spans="1:28" ht="13.5" thickBo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c r="AB811" s="46"/>
    </row>
    <row r="812" spans="1:28" ht="13.5" thickBo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c r="AB812" s="46"/>
    </row>
    <row r="813" spans="1:28" ht="13.5" thickBo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c r="AB813" s="46"/>
    </row>
    <row r="814" spans="1:28" ht="13.5" thickBo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c r="AB814" s="46"/>
    </row>
    <row r="815" spans="1:28" ht="13.5" thickBo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c r="AB815" s="46"/>
    </row>
    <row r="816" spans="1:28" ht="13.5" thickBo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c r="AB816" s="46"/>
    </row>
    <row r="817" spans="1:28" ht="13.5" thickBo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c r="AB817" s="46"/>
    </row>
    <row r="818" spans="1:28" ht="13.5" thickBo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c r="AB818" s="46"/>
    </row>
    <row r="819" spans="1:28" ht="13.5" thickBo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c r="AB819" s="46"/>
    </row>
    <row r="820" spans="1:28" ht="13.5" thickBo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c r="AB820" s="46"/>
    </row>
    <row r="821" spans="1:28" ht="13.5" thickBo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c r="AB821" s="46"/>
    </row>
    <row r="822" spans="1:28" ht="13.5" thickBo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c r="AB822" s="46"/>
    </row>
    <row r="823" spans="1:28" ht="13.5" thickBo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c r="AB823" s="46"/>
    </row>
    <row r="824" spans="1:28" ht="13.5" thickBo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c r="AB824" s="46"/>
    </row>
    <row r="825" spans="1:28" ht="13.5" thickBo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c r="AB825" s="46"/>
    </row>
    <row r="826" spans="1:28" ht="13.5" thickBo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c r="AB826" s="46"/>
    </row>
    <row r="827" spans="1:28" ht="13.5" thickBo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c r="AB827" s="46"/>
    </row>
    <row r="828" spans="1:28" ht="13.5" thickBo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c r="AB828" s="46"/>
    </row>
    <row r="829" spans="1:28" ht="13.5" thickBo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c r="AB829" s="46"/>
    </row>
    <row r="830" spans="1:28" ht="13.5" thickBo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c r="AB830" s="46"/>
    </row>
    <row r="831" spans="1:28" ht="13.5" thickBo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c r="AB831" s="46"/>
    </row>
    <row r="832" spans="1:28" ht="13.5" thickBo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c r="AB832" s="46"/>
    </row>
    <row r="833" spans="1:28" ht="13.5" thickBo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c r="AB833" s="46"/>
    </row>
    <row r="834" spans="1:28" ht="13.5" thickBo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c r="AB834" s="46"/>
    </row>
    <row r="835" spans="1:28" ht="13.5" thickBo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c r="AB835" s="46"/>
    </row>
    <row r="836" spans="1:28" ht="13.5" thickBo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c r="AB836" s="46"/>
    </row>
    <row r="837" spans="1:28" ht="13.5" thickBo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c r="AB837" s="46"/>
    </row>
    <row r="838" spans="1:28" ht="13.5" thickBo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c r="AB838" s="46"/>
    </row>
    <row r="839" spans="1:28" ht="13.5" thickBo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c r="AB839" s="46"/>
    </row>
    <row r="840" spans="1:28" ht="13.5" thickBo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c r="AB840" s="46"/>
    </row>
    <row r="841" spans="1:28" ht="13.5" thickBo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c r="AB841" s="46"/>
    </row>
    <row r="842" spans="1:28" ht="13.5" thickBo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c r="AB842" s="46"/>
    </row>
    <row r="843" spans="1:28" ht="13.5" thickBo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c r="AB843" s="46"/>
    </row>
    <row r="844" spans="1:28" ht="13.5" thickBo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c r="AB844" s="46"/>
    </row>
    <row r="845" spans="1:28" ht="13.5" thickBo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c r="AB845" s="46"/>
    </row>
    <row r="846" spans="1:28" ht="13.5" thickBo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c r="AB846" s="46"/>
    </row>
    <row r="847" spans="1:28" ht="13.5" thickBo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c r="AB847" s="46"/>
    </row>
    <row r="848" spans="1:28" ht="13.5" thickBo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c r="AB848" s="46"/>
    </row>
    <row r="849" spans="1:28" ht="13.5" thickBo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c r="AB849" s="46"/>
    </row>
    <row r="850" spans="1:28" ht="13.5" thickBo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c r="AB850" s="46"/>
    </row>
    <row r="851" spans="1:28" ht="13.5" thickBo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c r="AB851" s="46"/>
    </row>
    <row r="852" spans="1:28" ht="13.5" thickBo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c r="AB852" s="46"/>
    </row>
    <row r="853" spans="1:28" ht="13.5" thickBo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c r="AB853" s="46"/>
    </row>
    <row r="854" spans="1:28" ht="13.5" thickBo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c r="AB854" s="46"/>
    </row>
    <row r="855" spans="1:28" ht="13.5" thickBo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c r="AB855" s="46"/>
    </row>
    <row r="856" spans="1:28" ht="13.5" thickBo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c r="AB856" s="46"/>
    </row>
    <row r="857" spans="1:28" ht="13.5" thickBo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c r="AB857" s="46"/>
    </row>
    <row r="858" spans="1:28" ht="13.5" thickBo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c r="AB858" s="46"/>
    </row>
    <row r="859" spans="1:28" ht="13.5" thickBo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c r="AB859" s="46"/>
    </row>
    <row r="860" spans="1:28" ht="13.5" thickBo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c r="AB860" s="46"/>
    </row>
    <row r="861" spans="1:28" ht="13.5" thickBo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c r="AB861" s="46"/>
    </row>
    <row r="862" spans="1:28" ht="13.5" thickBo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c r="AB862" s="46"/>
    </row>
    <row r="863" spans="1:28" ht="13.5" thickBo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c r="AB863" s="46"/>
    </row>
    <row r="864" spans="1:28" ht="13.5" thickBo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c r="AB864" s="46"/>
    </row>
    <row r="865" spans="1:28" ht="13.5" thickBo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c r="AB865" s="46"/>
    </row>
    <row r="866" spans="1:28" ht="13.5" thickBo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c r="AB866" s="46"/>
    </row>
    <row r="867" spans="1:28" ht="13.5" thickBo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c r="AB867" s="46"/>
    </row>
    <row r="868" spans="1:28" ht="13.5" thickBo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c r="AB868" s="46"/>
    </row>
    <row r="869" spans="1:28" ht="13.5" thickBo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c r="AB869" s="46"/>
    </row>
    <row r="870" spans="1:28" ht="13.5" thickBo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c r="AB870" s="46"/>
    </row>
    <row r="871" spans="1:28" ht="13.5" thickBo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c r="AB871" s="46"/>
    </row>
    <row r="872" spans="1:28" ht="13.5" thickBo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c r="AB872" s="46"/>
    </row>
    <row r="873" spans="1:28" ht="13.5" thickBo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c r="AB873" s="46"/>
    </row>
    <row r="874" spans="1:28" ht="13.5" thickBo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c r="AB874" s="46"/>
    </row>
    <row r="875" spans="1:28" ht="13.5" thickBo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c r="AB875" s="46"/>
    </row>
    <row r="876" spans="1:28" ht="13.5" thickBo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c r="AB876" s="46"/>
    </row>
    <row r="877" spans="1:28" ht="13.5" thickBo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c r="AB877" s="46"/>
    </row>
    <row r="878" spans="1:28" ht="13.5" thickBo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c r="AB878" s="46"/>
    </row>
    <row r="879" spans="1:28" ht="13.5" thickBo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c r="AB879" s="46"/>
    </row>
    <row r="880" spans="1:28" ht="13.5" thickBo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c r="AB880" s="46"/>
    </row>
    <row r="881" spans="1:28" ht="13.5" thickBo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c r="AB881" s="46"/>
    </row>
    <row r="882" spans="1:28" ht="13.5" thickBo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c r="AB882" s="46"/>
    </row>
    <row r="883" spans="1:28" ht="13.5" thickBo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c r="AB883" s="46"/>
    </row>
    <row r="884" spans="1:28" ht="13.5" thickBo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c r="AB884" s="46"/>
    </row>
    <row r="885" spans="1:28" ht="13.5" thickBo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c r="AB885" s="46"/>
    </row>
    <row r="886" spans="1:28" ht="13.5" thickBo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c r="AB886" s="46"/>
    </row>
    <row r="887" spans="1:28" ht="13.5" thickBo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c r="AB887" s="46"/>
    </row>
    <row r="888" spans="1:28" ht="13.5" thickBo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c r="AB888" s="46"/>
    </row>
    <row r="889" spans="1:28" ht="13.5" thickBo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c r="AB889" s="46"/>
    </row>
    <row r="890" spans="1:28" ht="13.5" thickBo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c r="AB890" s="46"/>
    </row>
    <row r="891" spans="1:28" ht="13.5" thickBo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c r="AB891" s="46"/>
    </row>
    <row r="892" spans="1:28" ht="13.5" thickBo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c r="AB892" s="46"/>
    </row>
    <row r="893" spans="1:28" ht="13.5" thickBo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c r="AB893" s="46"/>
    </row>
    <row r="894" spans="1:28" ht="13.5" thickBo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c r="AB894" s="46"/>
    </row>
    <row r="895" spans="1:28" ht="13.5" thickBo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c r="AB895" s="46"/>
    </row>
    <row r="896" spans="1:28" ht="13.5" thickBo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c r="AB896" s="46"/>
    </row>
    <row r="897" spans="1:28" ht="13.5" thickBo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c r="AB897" s="46"/>
    </row>
    <row r="898" spans="1:28" ht="13.5" thickBo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c r="AB898" s="46"/>
    </row>
    <row r="899" spans="1:28" ht="13.5" thickBo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c r="AB899" s="46"/>
    </row>
    <row r="900" spans="1:28" ht="13.5" thickBo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c r="AB900" s="46"/>
    </row>
    <row r="901" spans="1:28" ht="13.5" thickBo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c r="AB901" s="46"/>
    </row>
    <row r="902" spans="1:28" ht="13.5" thickBo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c r="AB902" s="46"/>
    </row>
    <row r="903" spans="1:28" ht="13.5" thickBo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c r="AB903" s="46"/>
    </row>
    <row r="904" spans="1:28" ht="13.5" thickBo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c r="AB904" s="46"/>
    </row>
    <row r="905" spans="1:28" ht="13.5" thickBo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c r="AB905" s="46"/>
    </row>
    <row r="906" spans="1:28" ht="13.5" thickBo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c r="AB906" s="46"/>
    </row>
    <row r="907" spans="1:28" ht="13.5" thickBo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c r="AB907" s="46"/>
    </row>
    <row r="908" spans="1:28" ht="13.5" thickBo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c r="AB908" s="46"/>
    </row>
    <row r="909" spans="1:28" ht="13.5" thickBo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c r="AB909" s="46"/>
    </row>
    <row r="910" spans="1:28" ht="13.5" thickBo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c r="AB910" s="46"/>
    </row>
    <row r="911" spans="1:28" ht="13.5" thickBo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c r="AB911" s="46"/>
    </row>
    <row r="912" spans="1:28" ht="13.5" thickBo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c r="AB912" s="46"/>
    </row>
    <row r="913" spans="1:28" ht="13.5" thickBo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c r="AB913" s="46"/>
    </row>
    <row r="914" spans="1:28" ht="13.5" thickBo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c r="AB914" s="46"/>
    </row>
    <row r="915" spans="1:28" ht="13.5" thickBo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c r="AB915" s="46"/>
    </row>
    <row r="916" spans="1:28" ht="13.5" thickBo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c r="AB916" s="46"/>
    </row>
    <row r="917" spans="1:28" ht="13.5" thickBo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c r="AB917" s="46"/>
    </row>
    <row r="918" spans="1:28" ht="13.5" thickBo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c r="AB918" s="46"/>
    </row>
    <row r="919" spans="1:28" ht="13.5" thickBo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c r="AB919" s="46"/>
    </row>
    <row r="920" spans="1:28" ht="13.5" thickBo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c r="AB920" s="46"/>
    </row>
    <row r="921" spans="1:28" ht="13.5" thickBo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c r="AB921" s="46"/>
    </row>
    <row r="922" spans="1:28" ht="13.5" thickBo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c r="AB922" s="46"/>
    </row>
    <row r="923" spans="1:28" ht="13.5" thickBo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c r="AB923" s="46"/>
    </row>
    <row r="924" spans="1:28" ht="13.5" thickBo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c r="AB924" s="46"/>
    </row>
    <row r="925" spans="1:28" ht="13.5" thickBo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c r="AB925" s="46"/>
    </row>
    <row r="926" spans="1:28" ht="13.5" thickBo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c r="AB926" s="46"/>
    </row>
    <row r="927" spans="1:28" ht="13.5" thickBo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c r="AB927" s="46"/>
    </row>
    <row r="928" spans="1:28" ht="13.5" thickBo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c r="AB928" s="46"/>
    </row>
    <row r="929" spans="1:28" ht="13.5" thickBo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c r="AB929" s="46"/>
    </row>
    <row r="930" spans="1:28" ht="13.5" thickBo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c r="AB930" s="46"/>
    </row>
    <row r="931" spans="1:28" ht="13.5" thickBo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c r="AB931" s="46"/>
    </row>
    <row r="932" spans="1:28" ht="13.5" thickBo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c r="AB932" s="46"/>
    </row>
    <row r="933" spans="1:28" ht="13.5" thickBo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c r="AB933" s="46"/>
    </row>
    <row r="934" spans="1:28" ht="13.5" thickBo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c r="AB934" s="46"/>
    </row>
    <row r="935" spans="1:28" ht="13.5" thickBo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c r="AB935" s="46"/>
    </row>
    <row r="936" spans="1:28" ht="13.5" thickBo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c r="AB936" s="46"/>
    </row>
    <row r="937" spans="1:28" ht="13.5" thickBo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c r="AB937" s="46"/>
    </row>
    <row r="938" spans="1:28" ht="13.5" thickBo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c r="AB938" s="46"/>
    </row>
    <row r="939" spans="1:28" ht="13.5" thickBo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c r="AB939" s="46"/>
    </row>
    <row r="940" spans="1:28" ht="13.5" thickBo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c r="AB940" s="46"/>
    </row>
    <row r="941" spans="1:28" ht="13.5" thickBo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c r="AB941" s="46"/>
    </row>
    <row r="942" spans="1:28" ht="13.5" thickBo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c r="AB942" s="46"/>
    </row>
    <row r="943" spans="1:28" ht="13.5" thickBo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c r="AB943" s="46"/>
    </row>
    <row r="944" spans="1:28" ht="13.5" thickBo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c r="AB944" s="46"/>
    </row>
    <row r="945" spans="1:28" ht="13.5" thickBo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c r="AB945" s="46"/>
    </row>
    <row r="946" spans="1:28" ht="13.5" thickBo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c r="AB946" s="46"/>
    </row>
    <row r="947" spans="1:28" ht="13.5" thickBo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c r="AB947" s="46"/>
    </row>
    <row r="948" spans="1:28" ht="13.5" thickBo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c r="AB948" s="46"/>
    </row>
    <row r="949" spans="1:28" ht="13.5" thickBo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c r="AB949" s="46"/>
    </row>
    <row r="950" spans="1:28" ht="13.5" thickBo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c r="AB950" s="46"/>
    </row>
    <row r="951" spans="1:28" ht="13.5" thickBo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c r="AB951" s="46"/>
    </row>
    <row r="952" spans="1:28" ht="13.5" thickBo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c r="AB952" s="46"/>
    </row>
    <row r="953" spans="1:28" ht="13.5" thickBo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c r="AB953" s="46"/>
    </row>
    <row r="954" spans="1:28" ht="13.5" thickBo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c r="AB954" s="46"/>
    </row>
    <row r="955" spans="1:28" ht="13.5" thickBo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c r="AB955" s="46"/>
    </row>
    <row r="956" spans="1:28" ht="13.5" thickBo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c r="AB956" s="46"/>
    </row>
    <row r="957" spans="1:28" ht="13.5" thickBo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c r="AB957" s="46"/>
    </row>
    <row r="958" spans="1:28" ht="13.5" thickBo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c r="AB958" s="46"/>
    </row>
    <row r="959" spans="1:28" ht="13.5" thickBo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c r="AB959" s="46"/>
    </row>
    <row r="960" spans="1:28" ht="13.5" thickBo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c r="AB960" s="46"/>
    </row>
    <row r="961" spans="1:28" ht="13.5" thickBo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c r="AB961" s="46"/>
    </row>
    <row r="962" spans="1:28" ht="13.5" thickBo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c r="AB962" s="46"/>
    </row>
    <row r="963" spans="1:28" ht="13.5" thickBo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c r="AB963" s="46"/>
    </row>
    <row r="964" spans="1:28" ht="13.5" thickBo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c r="AB964" s="46"/>
    </row>
    <row r="965" spans="1:28" ht="13.5" thickBo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c r="AB965" s="46"/>
    </row>
    <row r="966" spans="1:28" ht="13.5" thickBo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c r="AB966" s="46"/>
    </row>
    <row r="967" spans="1:28" ht="13.5" thickBo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c r="AB967" s="46"/>
    </row>
    <row r="968" spans="1:28" ht="13.5" thickBo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c r="AB968" s="46"/>
    </row>
    <row r="969" spans="1:28" ht="13.5" thickBo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c r="AB969" s="46"/>
    </row>
    <row r="970" spans="1:28" ht="13.5" thickBo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c r="AB970" s="46"/>
    </row>
    <row r="971" spans="1:28" ht="13.5" thickBo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c r="AB971" s="46"/>
    </row>
    <row r="972" spans="1:28" ht="13.5" thickBo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c r="AB972" s="46"/>
    </row>
    <row r="973" spans="1:28" ht="13.5" thickBo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c r="AB973" s="46"/>
    </row>
    <row r="974" spans="1:28" ht="13.5" thickBo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c r="AB974" s="46"/>
    </row>
    <row r="975" spans="1:28" ht="13.5" thickBo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c r="AB975" s="46"/>
    </row>
    <row r="976" spans="1:28" ht="13.5" thickBo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c r="AB976" s="46"/>
    </row>
    <row r="977" spans="1:28" ht="13.5" thickBo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c r="AB977" s="46"/>
    </row>
    <row r="978" spans="1:28" ht="13.5" thickBo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c r="AB978" s="46"/>
    </row>
    <row r="979" spans="1:28" ht="13.5" thickBo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c r="AB979" s="46"/>
    </row>
    <row r="980" spans="1:28" ht="13.5" thickBo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c r="AB980" s="46"/>
    </row>
    <row r="981" spans="1:28" ht="13.5" thickBo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c r="AB981" s="46"/>
    </row>
    <row r="982" spans="1:28" ht="13.5" thickBo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c r="AB982" s="46"/>
    </row>
    <row r="983" spans="1:28" ht="13.5" thickBo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c r="AB983" s="46"/>
    </row>
    <row r="984" spans="1:28" ht="13.5" thickBo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c r="AB984" s="46"/>
    </row>
    <row r="985" spans="1:28" ht="13.5" thickBo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c r="AB985" s="46"/>
    </row>
    <row r="986" spans="1:28" ht="13.5" thickBo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c r="AB986" s="46"/>
    </row>
    <row r="987" spans="1:28" ht="13.5" thickBo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c r="AB987" s="46"/>
    </row>
    <row r="988" spans="1:28" ht="13.5" thickBo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c r="AB988" s="46"/>
    </row>
    <row r="989" spans="1:28" ht="13.5" thickBo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c r="AB989" s="46"/>
    </row>
    <row r="990" spans="1:28" ht="13.5" thickBo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c r="AB990" s="46"/>
    </row>
    <row r="991" spans="1:28" ht="13.5" thickBo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c r="AB991" s="46"/>
    </row>
    <row r="992" spans="1:28" ht="13.5" thickBo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c r="AB992" s="46"/>
    </row>
    <row r="993" spans="1:28" ht="13.5" thickBo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c r="AB993" s="46"/>
    </row>
    <row r="994" spans="1:28" ht="13.5" thickBo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c r="AB994" s="46"/>
    </row>
    <row r="995" spans="1:28" ht="13.5" thickBo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c r="AB995" s="46"/>
    </row>
    <row r="996" spans="1:28" ht="13.5" thickBo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c r="AA996" s="46"/>
      <c r="AB996" s="46"/>
    </row>
    <row r="997" spans="1:28" ht="13.5" thickBo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c r="AA997" s="46"/>
      <c r="AB997" s="46"/>
    </row>
    <row r="998" spans="1:28" ht="13.5" thickBo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c r="AA998" s="46"/>
      <c r="AB998" s="46"/>
    </row>
    <row r="999" spans="1:28" ht="13.5" thickBo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c r="AA999" s="46"/>
      <c r="AB999" s="46"/>
    </row>
    <row r="1000" spans="1:28" ht="13.5" thickBo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c r="AA1000" s="46"/>
      <c r="AB1000" s="46"/>
    </row>
    <row r="1001" spans="1:28" ht="13.5" thickBot="1">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c r="AA1001" s="46"/>
      <c r="AB1001" s="46"/>
    </row>
    <row r="1002" spans="1:28" ht="13.5" thickBot="1">
      <c r="A1002" s="46"/>
      <c r="B1002" s="46"/>
      <c r="C1002" s="46"/>
      <c r="D1002" s="46"/>
      <c r="E1002" s="46"/>
      <c r="F1002" s="46"/>
      <c r="G1002" s="46"/>
      <c r="H1002" s="46"/>
      <c r="I1002" s="46"/>
      <c r="J1002" s="46"/>
      <c r="K1002" s="46"/>
      <c r="L1002" s="46"/>
      <c r="M1002" s="46"/>
      <c r="N1002" s="46"/>
      <c r="O1002" s="46"/>
      <c r="P1002" s="46"/>
      <c r="Q1002" s="46"/>
      <c r="R1002" s="46"/>
      <c r="S1002" s="46"/>
      <c r="T1002" s="46"/>
      <c r="U1002" s="46"/>
      <c r="V1002" s="46"/>
      <c r="W1002" s="46"/>
      <c r="X1002" s="46"/>
      <c r="Y1002" s="46"/>
      <c r="Z1002" s="46"/>
      <c r="AA1002" s="46"/>
      <c r="AB1002" s="46"/>
    </row>
    <row r="1003" spans="1:28" ht="13.5" thickBot="1">
      <c r="A1003" s="46"/>
      <c r="B1003" s="46"/>
      <c r="C1003" s="46"/>
      <c r="D1003" s="46"/>
      <c r="E1003" s="46"/>
      <c r="F1003" s="46"/>
      <c r="G1003" s="46"/>
      <c r="H1003" s="46"/>
      <c r="I1003" s="46"/>
      <c r="J1003" s="46"/>
      <c r="K1003" s="46"/>
      <c r="L1003" s="46"/>
      <c r="M1003" s="46"/>
      <c r="N1003" s="46"/>
      <c r="O1003" s="46"/>
      <c r="P1003" s="46"/>
      <c r="Q1003" s="46"/>
      <c r="R1003" s="46"/>
      <c r="S1003" s="46"/>
      <c r="T1003" s="46"/>
      <c r="U1003" s="46"/>
      <c r="V1003" s="46"/>
      <c r="W1003" s="46"/>
      <c r="X1003" s="46"/>
      <c r="Y1003" s="46"/>
      <c r="Z1003" s="46"/>
      <c r="AA1003" s="46"/>
      <c r="AB1003" s="46"/>
    </row>
    <row r="1004" spans="1:28" ht="13.5" thickBot="1">
      <c r="A1004" s="46"/>
      <c r="B1004" s="46"/>
      <c r="C1004" s="46"/>
      <c r="D1004" s="46"/>
      <c r="E1004" s="46"/>
      <c r="F1004" s="46"/>
      <c r="G1004" s="46"/>
      <c r="H1004" s="46"/>
      <c r="I1004" s="46"/>
      <c r="J1004" s="46"/>
      <c r="K1004" s="46"/>
      <c r="L1004" s="46"/>
      <c r="M1004" s="46"/>
      <c r="N1004" s="46"/>
      <c r="O1004" s="46"/>
      <c r="P1004" s="46"/>
      <c r="Q1004" s="46"/>
      <c r="R1004" s="46"/>
      <c r="S1004" s="46"/>
      <c r="T1004" s="46"/>
      <c r="U1004" s="46"/>
      <c r="V1004" s="46"/>
      <c r="W1004" s="46"/>
      <c r="X1004" s="46"/>
      <c r="Y1004" s="46"/>
      <c r="Z1004" s="46"/>
      <c r="AA1004" s="46"/>
      <c r="AB1004" s="46"/>
    </row>
    <row r="1005" spans="1:28" ht="13.5" thickBot="1">
      <c r="A1005" s="46"/>
      <c r="B1005" s="46"/>
      <c r="C1005" s="46"/>
      <c r="D1005" s="46"/>
      <c r="E1005" s="46"/>
      <c r="F1005" s="46"/>
      <c r="G1005" s="46"/>
      <c r="H1005" s="46"/>
      <c r="I1005" s="46"/>
      <c r="J1005" s="46"/>
      <c r="K1005" s="46"/>
      <c r="L1005" s="46"/>
      <c r="M1005" s="46"/>
      <c r="N1005" s="46"/>
      <c r="O1005" s="46"/>
      <c r="P1005" s="46"/>
      <c r="Q1005" s="46"/>
      <c r="R1005" s="46"/>
      <c r="S1005" s="46"/>
      <c r="T1005" s="46"/>
      <c r="U1005" s="46"/>
      <c r="V1005" s="46"/>
      <c r="W1005" s="46"/>
      <c r="X1005" s="46"/>
      <c r="Y1005" s="46"/>
      <c r="Z1005" s="46"/>
      <c r="AA1005" s="46"/>
      <c r="AB1005" s="46"/>
    </row>
    <row r="1006" spans="1:28" ht="13.5" thickBot="1">
      <c r="A1006" s="46"/>
      <c r="B1006" s="46"/>
      <c r="C1006" s="46"/>
      <c r="D1006" s="46"/>
      <c r="E1006" s="46"/>
      <c r="F1006" s="46"/>
      <c r="G1006" s="46"/>
      <c r="H1006" s="46"/>
      <c r="I1006" s="46"/>
      <c r="J1006" s="46"/>
      <c r="K1006" s="46"/>
      <c r="L1006" s="46"/>
      <c r="M1006" s="46"/>
      <c r="N1006" s="46"/>
      <c r="O1006" s="46"/>
      <c r="P1006" s="46"/>
      <c r="Q1006" s="46"/>
      <c r="R1006" s="46"/>
      <c r="S1006" s="46"/>
      <c r="T1006" s="46"/>
      <c r="U1006" s="46"/>
      <c r="V1006" s="46"/>
      <c r="W1006" s="46"/>
      <c r="X1006" s="46"/>
      <c r="Y1006" s="46"/>
      <c r="Z1006" s="46"/>
      <c r="AA1006" s="46"/>
      <c r="AB1006" s="46"/>
    </row>
    <row r="1007" spans="1:28" ht="13.5" thickBot="1">
      <c r="A1007" s="46"/>
      <c r="B1007" s="46"/>
      <c r="C1007" s="46"/>
      <c r="D1007" s="46"/>
      <c r="E1007" s="46"/>
      <c r="F1007" s="46"/>
      <c r="G1007" s="46"/>
      <c r="H1007" s="46"/>
      <c r="I1007" s="46"/>
      <c r="J1007" s="46"/>
      <c r="K1007" s="46"/>
      <c r="L1007" s="46"/>
      <c r="M1007" s="46"/>
      <c r="N1007" s="46"/>
      <c r="O1007" s="46"/>
      <c r="P1007" s="46"/>
      <c r="Q1007" s="46"/>
      <c r="R1007" s="46"/>
      <c r="S1007" s="46"/>
      <c r="T1007" s="46"/>
      <c r="U1007" s="46"/>
      <c r="V1007" s="46"/>
      <c r="W1007" s="46"/>
      <c r="X1007" s="46"/>
      <c r="Y1007" s="46"/>
      <c r="Z1007" s="46"/>
      <c r="AA1007" s="46"/>
      <c r="AB1007" s="46"/>
    </row>
    <row r="1008" spans="1:28" ht="13.5" thickBot="1">
      <c r="A1008" s="46"/>
      <c r="B1008" s="46"/>
      <c r="C1008" s="46"/>
      <c r="D1008" s="46"/>
      <c r="E1008" s="46"/>
      <c r="F1008" s="46"/>
      <c r="G1008" s="46"/>
      <c r="H1008" s="46"/>
      <c r="I1008" s="46"/>
      <c r="J1008" s="46"/>
      <c r="K1008" s="46"/>
      <c r="L1008" s="46"/>
      <c r="M1008" s="46"/>
      <c r="N1008" s="46"/>
      <c r="O1008" s="46"/>
      <c r="P1008" s="46"/>
      <c r="Q1008" s="46"/>
      <c r="R1008" s="46"/>
      <c r="S1008" s="46"/>
      <c r="T1008" s="46"/>
      <c r="U1008" s="46"/>
      <c r="V1008" s="46"/>
      <c r="W1008" s="46"/>
      <c r="X1008" s="46"/>
      <c r="Y1008" s="46"/>
      <c r="Z1008" s="46"/>
      <c r="AA1008" s="46"/>
      <c r="AB1008" s="46"/>
    </row>
    <row r="1009" spans="1:28" ht="13.5" thickBot="1">
      <c r="A1009" s="46"/>
      <c r="B1009" s="46"/>
      <c r="C1009" s="46"/>
      <c r="D1009" s="46"/>
      <c r="E1009" s="46"/>
      <c r="F1009" s="46"/>
      <c r="G1009" s="46"/>
      <c r="H1009" s="46"/>
      <c r="I1009" s="46"/>
      <c r="J1009" s="46"/>
      <c r="K1009" s="46"/>
      <c r="L1009" s="46"/>
      <c r="M1009" s="46"/>
      <c r="N1009" s="46"/>
      <c r="O1009" s="46"/>
      <c r="P1009" s="46"/>
      <c r="Q1009" s="46"/>
      <c r="R1009" s="46"/>
      <c r="S1009" s="46"/>
      <c r="T1009" s="46"/>
      <c r="U1009" s="46"/>
      <c r="V1009" s="46"/>
      <c r="W1009" s="46"/>
      <c r="X1009" s="46"/>
      <c r="Y1009" s="46"/>
      <c r="Z1009" s="46"/>
      <c r="AA1009" s="46"/>
      <c r="AB1009" s="46"/>
    </row>
    <row r="1010" spans="1:28" ht="13.5" thickBot="1">
      <c r="A1010" s="46"/>
      <c r="B1010" s="46"/>
      <c r="C1010" s="46"/>
      <c r="D1010" s="46"/>
      <c r="E1010" s="46"/>
      <c r="F1010" s="46"/>
      <c r="G1010" s="46"/>
      <c r="H1010" s="46"/>
      <c r="I1010" s="46"/>
      <c r="J1010" s="46"/>
      <c r="K1010" s="46"/>
      <c r="L1010" s="46"/>
      <c r="M1010" s="46"/>
      <c r="N1010" s="46"/>
      <c r="O1010" s="46"/>
      <c r="P1010" s="46"/>
      <c r="Q1010" s="46"/>
      <c r="R1010" s="46"/>
      <c r="S1010" s="46"/>
      <c r="T1010" s="46"/>
      <c r="U1010" s="46"/>
      <c r="V1010" s="46"/>
      <c r="W1010" s="46"/>
      <c r="X1010" s="46"/>
      <c r="Y1010" s="46"/>
      <c r="Z1010" s="46"/>
      <c r="AA1010" s="46"/>
      <c r="AB1010" s="46"/>
    </row>
    <row r="1011" spans="1:28" ht="13.5" thickBot="1">
      <c r="A1011" s="46"/>
      <c r="B1011" s="46"/>
      <c r="C1011" s="46"/>
      <c r="D1011" s="46"/>
      <c r="E1011" s="46"/>
      <c r="F1011" s="46"/>
      <c r="G1011" s="46"/>
      <c r="H1011" s="46"/>
      <c r="I1011" s="46"/>
      <c r="J1011" s="46"/>
      <c r="K1011" s="46"/>
      <c r="L1011" s="46"/>
      <c r="M1011" s="46"/>
      <c r="N1011" s="46"/>
      <c r="O1011" s="46"/>
      <c r="P1011" s="46"/>
      <c r="Q1011" s="46"/>
      <c r="R1011" s="46"/>
      <c r="S1011" s="46"/>
      <c r="T1011" s="46"/>
      <c r="U1011" s="46"/>
      <c r="V1011" s="46"/>
      <c r="W1011" s="46"/>
      <c r="X1011" s="46"/>
      <c r="Y1011" s="46"/>
      <c r="Z1011" s="46"/>
      <c r="AA1011" s="46"/>
      <c r="AB1011" s="46"/>
    </row>
    <row r="1012" spans="1:28" ht="13.5" thickBot="1">
      <c r="A1012" s="46"/>
      <c r="B1012" s="46"/>
      <c r="C1012" s="46"/>
      <c r="D1012" s="46"/>
      <c r="E1012" s="46"/>
      <c r="F1012" s="46"/>
      <c r="G1012" s="46"/>
      <c r="H1012" s="46"/>
      <c r="I1012" s="46"/>
      <c r="J1012" s="46"/>
      <c r="K1012" s="46"/>
      <c r="L1012" s="46"/>
      <c r="M1012" s="46"/>
      <c r="N1012" s="46"/>
      <c r="O1012" s="46"/>
      <c r="P1012" s="46"/>
      <c r="Q1012" s="46"/>
      <c r="R1012" s="46"/>
      <c r="S1012" s="46"/>
      <c r="T1012" s="46"/>
      <c r="U1012" s="46"/>
      <c r="V1012" s="46"/>
      <c r="W1012" s="46"/>
      <c r="X1012" s="46"/>
      <c r="Y1012" s="46"/>
      <c r="Z1012" s="46"/>
      <c r="AA1012" s="46"/>
      <c r="AB1012" s="46"/>
    </row>
    <row r="1013" spans="1:28" ht="13.5" thickBot="1">
      <c r="A1013" s="46"/>
      <c r="B1013" s="46"/>
      <c r="C1013" s="46"/>
      <c r="D1013" s="46"/>
      <c r="E1013" s="46"/>
      <c r="F1013" s="46"/>
      <c r="G1013" s="46"/>
      <c r="H1013" s="46"/>
      <c r="I1013" s="46"/>
      <c r="J1013" s="46"/>
      <c r="K1013" s="46"/>
      <c r="L1013" s="46"/>
      <c r="M1013" s="46"/>
      <c r="N1013" s="46"/>
      <c r="O1013" s="46"/>
      <c r="P1013" s="46"/>
      <c r="Q1013" s="46"/>
      <c r="R1013" s="46"/>
      <c r="S1013" s="46"/>
      <c r="T1013" s="46"/>
      <c r="U1013" s="46"/>
      <c r="V1013" s="46"/>
      <c r="W1013" s="46"/>
      <c r="X1013" s="46"/>
      <c r="Y1013" s="46"/>
      <c r="Z1013" s="46"/>
      <c r="AA1013" s="46"/>
      <c r="AB1013" s="46"/>
    </row>
    <row r="1014" spans="1:28" ht="13.5" thickBot="1">
      <c r="A1014" s="46"/>
      <c r="B1014" s="46"/>
      <c r="C1014" s="46"/>
      <c r="D1014" s="46"/>
      <c r="E1014" s="46"/>
      <c r="F1014" s="46"/>
      <c r="G1014" s="46"/>
      <c r="H1014" s="46"/>
      <c r="I1014" s="46"/>
      <c r="J1014" s="46"/>
      <c r="K1014" s="46"/>
      <c r="L1014" s="46"/>
      <c r="M1014" s="46"/>
      <c r="N1014" s="46"/>
      <c r="O1014" s="46"/>
      <c r="P1014" s="46"/>
      <c r="Q1014" s="46"/>
      <c r="R1014" s="46"/>
      <c r="S1014" s="46"/>
      <c r="T1014" s="46"/>
      <c r="U1014" s="46"/>
      <c r="V1014" s="46"/>
      <c r="W1014" s="46"/>
      <c r="X1014" s="46"/>
      <c r="Y1014" s="46"/>
      <c r="Z1014" s="46"/>
      <c r="AA1014" s="46"/>
      <c r="AB1014" s="46"/>
    </row>
    <row r="1015" spans="1:28" ht="13.5" thickBot="1">
      <c r="A1015" s="46"/>
      <c r="B1015" s="46"/>
      <c r="C1015" s="46"/>
      <c r="D1015" s="46"/>
      <c r="E1015" s="46"/>
      <c r="F1015" s="46"/>
      <c r="G1015" s="46"/>
      <c r="H1015" s="46"/>
      <c r="I1015" s="46"/>
      <c r="J1015" s="46"/>
      <c r="K1015" s="46"/>
      <c r="L1015" s="46"/>
      <c r="M1015" s="46"/>
      <c r="N1015" s="46"/>
      <c r="O1015" s="46"/>
      <c r="P1015" s="46"/>
      <c r="Q1015" s="46"/>
      <c r="R1015" s="46"/>
      <c r="S1015" s="46"/>
      <c r="T1015" s="46"/>
      <c r="U1015" s="46"/>
      <c r="V1015" s="46"/>
      <c r="W1015" s="46"/>
      <c r="X1015" s="46"/>
      <c r="Y1015" s="46"/>
      <c r="Z1015" s="46"/>
      <c r="AA1015" s="46"/>
      <c r="AB1015" s="46"/>
    </row>
    <row r="1016" spans="1:28" ht="13.5" thickBot="1">
      <c r="A1016" s="46"/>
      <c r="B1016" s="46"/>
      <c r="C1016" s="46"/>
      <c r="D1016" s="46"/>
      <c r="E1016" s="46"/>
      <c r="F1016" s="46"/>
      <c r="G1016" s="46"/>
      <c r="H1016" s="46"/>
      <c r="I1016" s="46"/>
      <c r="J1016" s="46"/>
      <c r="K1016" s="46"/>
      <c r="L1016" s="46"/>
      <c r="M1016" s="46"/>
      <c r="N1016" s="46"/>
      <c r="O1016" s="46"/>
      <c r="P1016" s="46"/>
      <c r="Q1016" s="46"/>
      <c r="R1016" s="46"/>
      <c r="S1016" s="46"/>
      <c r="T1016" s="46"/>
      <c r="U1016" s="46"/>
      <c r="V1016" s="46"/>
      <c r="W1016" s="46"/>
      <c r="X1016" s="46"/>
      <c r="Y1016" s="46"/>
      <c r="Z1016" s="46"/>
      <c r="AA1016" s="46"/>
      <c r="AB1016" s="46"/>
    </row>
    <row r="1017" spans="1:28" ht="13.5" thickBot="1">
      <c r="A1017" s="46"/>
      <c r="B1017" s="46"/>
      <c r="C1017" s="46"/>
      <c r="D1017" s="46"/>
      <c r="E1017" s="46"/>
      <c r="F1017" s="46"/>
      <c r="G1017" s="46"/>
      <c r="H1017" s="46"/>
      <c r="I1017" s="46"/>
      <c r="J1017" s="46"/>
      <c r="K1017" s="46"/>
      <c r="L1017" s="46"/>
      <c r="M1017" s="46"/>
      <c r="N1017" s="46"/>
      <c r="O1017" s="46"/>
      <c r="P1017" s="46"/>
      <c r="Q1017" s="46"/>
      <c r="R1017" s="46"/>
      <c r="S1017" s="46"/>
      <c r="T1017" s="46"/>
      <c r="U1017" s="46"/>
      <c r="V1017" s="46"/>
      <c r="W1017" s="46"/>
      <c r="X1017" s="46"/>
      <c r="Y1017" s="46"/>
      <c r="Z1017" s="46"/>
      <c r="AA1017" s="46"/>
      <c r="AB1017" s="46"/>
    </row>
    <row r="1018" spans="1:28" ht="13.5" thickBot="1">
      <c r="A1018" s="46"/>
      <c r="B1018" s="46"/>
      <c r="C1018" s="46"/>
      <c r="D1018" s="46"/>
      <c r="E1018" s="46"/>
      <c r="F1018" s="46"/>
      <c r="G1018" s="46"/>
      <c r="H1018" s="46"/>
      <c r="I1018" s="46"/>
      <c r="J1018" s="46"/>
      <c r="K1018" s="46"/>
      <c r="L1018" s="46"/>
      <c r="M1018" s="46"/>
      <c r="N1018" s="46"/>
      <c r="O1018" s="46"/>
      <c r="P1018" s="46"/>
      <c r="Q1018" s="46"/>
      <c r="R1018" s="46"/>
      <c r="S1018" s="46"/>
      <c r="T1018" s="46"/>
      <c r="U1018" s="46"/>
      <c r="V1018" s="46"/>
      <c r="W1018" s="46"/>
      <c r="X1018" s="46"/>
      <c r="Y1018" s="46"/>
      <c r="Z1018" s="46"/>
      <c r="AA1018" s="46"/>
      <c r="AB1018" s="46"/>
    </row>
    <row r="1019" spans="1:28" ht="13.5" thickBot="1">
      <c r="A1019" s="46"/>
      <c r="B1019" s="46"/>
      <c r="C1019" s="46"/>
      <c r="D1019" s="46"/>
      <c r="E1019" s="46"/>
      <c r="F1019" s="46"/>
      <c r="G1019" s="46"/>
      <c r="H1019" s="46"/>
      <c r="I1019" s="46"/>
      <c r="J1019" s="46"/>
      <c r="K1019" s="46"/>
      <c r="L1019" s="46"/>
      <c r="M1019" s="46"/>
      <c r="N1019" s="46"/>
      <c r="O1019" s="46"/>
      <c r="P1019" s="46"/>
      <c r="Q1019" s="46"/>
      <c r="R1019" s="46"/>
      <c r="S1019" s="46"/>
      <c r="T1019" s="46"/>
      <c r="U1019" s="46"/>
      <c r="V1019" s="46"/>
      <c r="W1019" s="46"/>
      <c r="X1019" s="46"/>
      <c r="Y1019" s="46"/>
      <c r="Z1019" s="46"/>
      <c r="AA1019" s="46"/>
      <c r="AB1019" s="46"/>
    </row>
    <row r="1020" spans="1:28" ht="13.5" thickBot="1">
      <c r="A1020" s="46"/>
      <c r="B1020" s="46"/>
      <c r="C1020" s="46"/>
      <c r="D1020" s="46"/>
      <c r="E1020" s="46"/>
      <c r="F1020" s="46"/>
      <c r="G1020" s="46"/>
      <c r="H1020" s="46"/>
      <c r="I1020" s="46"/>
      <c r="J1020" s="46"/>
      <c r="K1020" s="46"/>
      <c r="L1020" s="46"/>
      <c r="M1020" s="46"/>
      <c r="N1020" s="46"/>
      <c r="O1020" s="46"/>
      <c r="P1020" s="46"/>
      <c r="Q1020" s="46"/>
      <c r="R1020" s="46"/>
      <c r="S1020" s="46"/>
      <c r="T1020" s="46"/>
      <c r="U1020" s="46"/>
      <c r="V1020" s="46"/>
      <c r="W1020" s="46"/>
      <c r="X1020" s="46"/>
      <c r="Y1020" s="46"/>
      <c r="Z1020" s="46"/>
      <c r="AA1020" s="46"/>
      <c r="AB1020" s="46"/>
    </row>
  </sheetData>
  <hyperlinks>
    <hyperlink ref="C2" r:id="rId1" display="https://www.pubinv.org/" xr:uid="{00000000-0004-0000-0100-000000000000}"/>
    <hyperlink ref="H2" r:id="rId2" xr:uid="{00000000-0004-0000-0100-000001000000}"/>
    <hyperlink ref="B3" r:id="rId3" xr:uid="{00000000-0004-0000-0100-000002000000}"/>
    <hyperlink ref="B5" r:id="rId4" xr:uid="{00000000-0004-0000-0100-000003000000}"/>
    <hyperlink ref="B6" r:id="rId5" xr:uid="{00000000-0004-0000-0100-000004000000}"/>
    <hyperlink ref="L6" r:id="rId6" display="mailto:dreliram@gmail.com" xr:uid="{00000000-0004-0000-0100-000005000000}"/>
    <hyperlink ref="B7" r:id="rId7" xr:uid="{00000000-0004-0000-0100-000006000000}"/>
    <hyperlink ref="L7" r:id="rId8" display="mailto:amy.k@rice.edu" xr:uid="{00000000-0004-0000-0100-000007000000}"/>
    <hyperlink ref="B8" r:id="rId9" xr:uid="{00000000-0004-0000-0100-000008000000}"/>
    <hyperlink ref="B9" r:id="rId10" xr:uid="{00000000-0004-0000-0100-000009000000}"/>
    <hyperlink ref="B10" r:id="rId11" xr:uid="{00000000-0004-0000-0100-00000A000000}"/>
    <hyperlink ref="L10" r:id="rId12" xr:uid="{00000000-0004-0000-0100-00000B000000}"/>
    <hyperlink ref="B11" r:id="rId13" xr:uid="{00000000-0004-0000-0100-00000C000000}"/>
    <hyperlink ref="L11" r:id="rId14" display="mailto:contact@openventilator.io" xr:uid="{00000000-0004-0000-0100-00000D000000}"/>
    <hyperlink ref="B12" r:id="rId15" xr:uid="{00000000-0004-0000-0100-00000E000000}"/>
    <hyperlink ref="L12" r:id="rId16" xr:uid="{00000000-0004-0000-0100-00000F000000}"/>
    <hyperlink ref="B13" r:id="rId17" xr:uid="{00000000-0004-0000-0100-000010000000}"/>
    <hyperlink ref="L13" r:id="rId18" display="mailto:amy.k@rice.edu" xr:uid="{00000000-0004-0000-0100-000011000000}"/>
    <hyperlink ref="B14" r:id="rId19" xr:uid="{00000000-0004-0000-0100-000012000000}"/>
    <hyperlink ref="B15" r:id="rId20" xr:uid="{00000000-0004-0000-0100-000013000000}"/>
    <hyperlink ref="B16" r:id="rId21" xr:uid="{00000000-0004-0000-0100-000014000000}"/>
    <hyperlink ref="L16" r:id="rId22" xr:uid="{00000000-0004-0000-0100-000015000000}"/>
    <hyperlink ref="B17" r:id="rId23" display="http://mur-project.org/" xr:uid="{00000000-0004-0000-0100-000016000000}"/>
    <hyperlink ref="L17" r:id="rId24" display="mailto:contact@mur-project.org" xr:uid="{00000000-0004-0000-0100-000017000000}"/>
    <hyperlink ref="B18" r:id="rId25" xr:uid="{00000000-0004-0000-0100-000018000000}"/>
    <hyperlink ref="L18" r:id="rId26" xr:uid="{00000000-0004-0000-0100-000019000000}"/>
    <hyperlink ref="B19" r:id="rId27" xr:uid="{00000000-0004-0000-0100-00001A000000}"/>
    <hyperlink ref="B20" r:id="rId28" display="http://en.theopenventilator.com/" xr:uid="{00000000-0004-0000-0100-00001B000000}"/>
    <hyperlink ref="L20" r:id="rId29" display="mailto:info@theopenventilator.com" xr:uid="{00000000-0004-0000-0100-00001C000000}"/>
    <hyperlink ref="B21" r:id="rId30" display="http://facebook.com/BlueVent3d" xr:uid="{00000000-0004-0000-0100-00001D000000}"/>
    <hyperlink ref="L21" r:id="rId31" display="http://facebook.com/BlueVent3d" xr:uid="{00000000-0004-0000-0100-00001E000000}"/>
    <hyperlink ref="B22" r:id="rId32" xr:uid="{00000000-0004-0000-0100-00001F000000}"/>
    <hyperlink ref="B23" r:id="rId33" xr:uid="{00000000-0004-0000-0100-000020000000}"/>
    <hyperlink ref="B24" r:id="rId34" xr:uid="{00000000-0004-0000-0100-000021000000}"/>
    <hyperlink ref="B25" r:id="rId35" xr:uid="{00000000-0004-0000-0100-000022000000}"/>
    <hyperlink ref="B26" r:id="rId36" xr:uid="{00000000-0004-0000-0100-000023000000}"/>
    <hyperlink ref="L26" r:id="rId37" display="mailto:ventilator@gtech.co.uk" xr:uid="{00000000-0004-0000-0100-000024000000}"/>
    <hyperlink ref="B27" r:id="rId38" xr:uid="{00000000-0004-0000-0100-000025000000}"/>
    <hyperlink ref="L27" r:id="rId39" xr:uid="{00000000-0004-0000-0100-000026000000}"/>
    <hyperlink ref="B28" r:id="rId40" location="gid=1040995025" display="https://docs.google.com/spreadsheets/d/1PfxblJfeVo9WGIUSiz_yQkhYF2OCvRRPal1zllWFMHY/edit - gid=1040995025" xr:uid="{00000000-0004-0000-0100-000027000000}"/>
    <hyperlink ref="L28" r:id="rId41" location="gid=1746079259" display="https://docs.google.com/spreadsheets/d/1PfxblJfeVo9WGIUSiz_yQkhYF2OCvRRPal1zllWFMHY/edit - gid=1746079259" xr:uid="{00000000-0004-0000-0100-000028000000}"/>
    <hyperlink ref="B29" r:id="rId42" xr:uid="{00000000-0004-0000-0100-000029000000}"/>
    <hyperlink ref="L29" r:id="rId43" xr:uid="{00000000-0004-0000-0100-00002A000000}"/>
    <hyperlink ref="B30" r:id="rId44" xr:uid="{00000000-0004-0000-0100-00002B000000}"/>
    <hyperlink ref="B31" r:id="rId45" xr:uid="{00000000-0004-0000-0100-00002C000000}"/>
    <hyperlink ref="L31" r:id="rId46" xr:uid="{00000000-0004-0000-0100-00002D000000}"/>
    <hyperlink ref="B32" r:id="rId47" xr:uid="{00000000-0004-0000-0100-00002E000000}"/>
    <hyperlink ref="L32" r:id="rId48" xr:uid="{00000000-0004-0000-0100-00002F000000}"/>
    <hyperlink ref="B33" r:id="rId49" xr:uid="{00000000-0004-0000-0100-000030000000}"/>
    <hyperlink ref="B34" r:id="rId50" xr:uid="{00000000-0004-0000-0100-000031000000}"/>
    <hyperlink ref="B35" r:id="rId51" xr:uid="{00000000-0004-0000-0100-000032000000}"/>
    <hyperlink ref="L35" r:id="rId52" xr:uid="{00000000-0004-0000-0100-000033000000}"/>
    <hyperlink ref="B36" r:id="rId53" xr:uid="{00000000-0004-0000-0100-000034000000}"/>
    <hyperlink ref="B37" r:id="rId54" xr:uid="{00000000-0004-0000-0100-000035000000}"/>
    <hyperlink ref="B38" r:id="rId55" xr:uid="{00000000-0004-0000-0100-000036000000}"/>
    <hyperlink ref="B39" r:id="rId56" xr:uid="{00000000-0004-0000-0100-000037000000}"/>
    <hyperlink ref="B40" r:id="rId57" xr:uid="{00000000-0004-0000-0100-000038000000}"/>
    <hyperlink ref="B41" r:id="rId58" xr:uid="{00000000-0004-0000-0100-000039000000}"/>
    <hyperlink ref="B42" r:id="rId59" xr:uid="{00000000-0004-0000-0100-00003A000000}"/>
    <hyperlink ref="B43" r:id="rId60" xr:uid="{00000000-0004-0000-0100-00003B000000}"/>
    <hyperlink ref="B44" r:id="rId61" xr:uid="{00000000-0004-0000-0100-00003C000000}"/>
    <hyperlink ref="B45" r:id="rId62" xr:uid="{00000000-0004-0000-0100-00003D000000}"/>
    <hyperlink ref="L45" r:id="rId63" display="mailto:info@acute19.com" xr:uid="{00000000-0004-0000-0100-00003E000000}"/>
    <hyperlink ref="B46" r:id="rId64" xr:uid="{00000000-0004-0000-0100-00003F000000}"/>
    <hyperlink ref="L46" r:id="rId65" display="mailto:martin.vaccarini@gmail.com" xr:uid="{00000000-0004-0000-0100-000040000000}"/>
    <hyperlink ref="B47" r:id="rId66" xr:uid="{00000000-0004-0000-0100-000041000000}"/>
    <hyperlink ref="L47" r:id="rId67" display="mailto:breathing.project@physik.uni-marburg.de" xr:uid="{00000000-0004-0000-0100-000042000000}"/>
    <hyperlink ref="B48" r:id="rId68" xr:uid="{00000000-0004-0000-0100-000043000000}"/>
    <hyperlink ref="B49" r:id="rId69" xr:uid="{00000000-0004-0000-0100-000044000000}"/>
    <hyperlink ref="L49" r:id="rId70" xr:uid="{00000000-0004-0000-0100-000045000000}"/>
    <hyperlink ref="B50" r:id="rId71" xr:uid="{00000000-0004-0000-0100-000046000000}"/>
    <hyperlink ref="L50" r:id="rId72" display="mailto:yoram@scope5.com" xr:uid="{00000000-0004-0000-0100-000047000000}"/>
    <hyperlink ref="B51" r:id="rId73" xr:uid="{00000000-0004-0000-0100-000048000000}"/>
    <hyperlink ref="B52" r:id="rId74" xr:uid="{00000000-0004-0000-0100-000049000000}"/>
    <hyperlink ref="L52" r:id="rId75" display="mailto:covid@nemos.org" xr:uid="{00000000-0004-0000-0100-00004A000000}"/>
    <hyperlink ref="B53" r:id="rId76" xr:uid="{00000000-0004-0000-0100-00004B000000}"/>
    <hyperlink ref="B54" r:id="rId77" xr:uid="{00000000-0004-0000-0100-00004C000000}"/>
    <hyperlink ref="B55" r:id="rId78" xr:uid="{00000000-0004-0000-0100-00004D000000}"/>
    <hyperlink ref="B56" r:id="rId79" xr:uid="{00000000-0004-0000-0100-00004E000000}"/>
    <hyperlink ref="L56" r:id="rId80" xr:uid="{00000000-0004-0000-0100-00004F000000}"/>
    <hyperlink ref="B57" r:id="rId81" xr:uid="{00000000-0004-0000-0100-000050000000}"/>
    <hyperlink ref="B58" r:id="rId82" xr:uid="{00000000-0004-0000-0100-000051000000}"/>
    <hyperlink ref="L58" r:id="rId83" xr:uid="{00000000-0004-0000-0100-000052000000}"/>
    <hyperlink ref="B59" r:id="rId84" xr:uid="{00000000-0004-0000-0100-000053000000}"/>
    <hyperlink ref="B60" r:id="rId85" display="https://docs.google.com/document/d/1R25O2mKT3TfSjXTmheGEevIk6rTJ49o-sGCJU3QqP3M/edit" xr:uid="{00000000-0004-0000-0100-000054000000}"/>
    <hyperlink ref="B61" r:id="rId86" xr:uid="{00000000-0004-0000-0100-000055000000}"/>
    <hyperlink ref="B62" r:id="rId87" xr:uid="{00000000-0004-0000-0100-000056000000}"/>
    <hyperlink ref="B63" r:id="rId88" xr:uid="{00000000-0004-0000-0100-000057000000}"/>
    <hyperlink ref="B64" r:id="rId89" xr:uid="{00000000-0004-0000-0100-000058000000}"/>
    <hyperlink ref="L64" r:id="rId90" xr:uid="{00000000-0004-0000-0100-000059000000}"/>
    <hyperlink ref="B65" r:id="rId91" xr:uid="{00000000-0004-0000-0100-00005A000000}"/>
    <hyperlink ref="B66" r:id="rId92" xr:uid="{00000000-0004-0000-0100-00005B000000}"/>
    <hyperlink ref="B67" r:id="rId93" xr:uid="{00000000-0004-0000-0100-00005C000000}"/>
    <hyperlink ref="L67" r:id="rId94" xr:uid="{00000000-0004-0000-0100-00005D000000}"/>
    <hyperlink ref="B68" r:id="rId95" xr:uid="{00000000-0004-0000-0100-00005E000000}"/>
    <hyperlink ref="L68" r:id="rId96" display="mailto:info@operationair.org" xr:uid="{00000000-0004-0000-0100-00005F000000}"/>
    <hyperlink ref="B69" r:id="rId97" xr:uid="{00000000-0004-0000-0100-000060000000}"/>
    <hyperlink ref="B70" r:id="rId98" xr:uid="{00000000-0004-0000-0100-000061000000}"/>
    <hyperlink ref="B71" r:id="rId99" location="heading=h.zd4mdan4zmci" display="https://docs.google.com/document/d/1hRfHGBVZNBeAJTYrPazY6ElMNkyrgIt9aFnz_eUzQG0/edit - heading=h.zd4mdan4zmci" xr:uid="{00000000-0004-0000-0100-000062000000}"/>
  </hyperlinks>
  <pageMargins left="0.7" right="0.7" top="0.75" bottom="0.75" header="0.3" footer="0.3"/>
  <pageSetup orientation="portrait" horizontalDpi="0" verticalDpi="0" r:id="rId1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Non-Helmet</vt:lpstr>
    </vt:vector>
  </TitlesOfParts>
  <Company>Comptroller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Drexel University</dc:creator>
  <cp:lastModifiedBy> walt</cp:lastModifiedBy>
  <cp:lastPrinted>2012-08-13T21:37:17Z</cp:lastPrinted>
  <dcterms:created xsi:type="dcterms:W3CDTF">1998-06-13T18:28:39Z</dcterms:created>
  <dcterms:modified xsi:type="dcterms:W3CDTF">2020-04-09T23:00:51Z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