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-cassbeth\bcmc\import\"/>
    </mc:Choice>
  </mc:AlternateContent>
  <xr:revisionPtr revIDLastSave="0" documentId="13_ncr:1_{71FC5763-B3B8-4A05-B722-A2A739636E78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template" sheetId="1" r:id="rId1"/>
    <sheet name="Standard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" i="1" l="1"/>
  <c r="O39" i="2"/>
  <c r="P39" i="2" s="1"/>
  <c r="N39" i="2"/>
  <c r="N38" i="2"/>
  <c r="O38" i="2" s="1"/>
  <c r="P38" i="2" s="1"/>
  <c r="O37" i="2"/>
  <c r="P37" i="2" s="1"/>
  <c r="N37" i="2"/>
  <c r="N36" i="2"/>
  <c r="O36" i="2" s="1"/>
  <c r="P36" i="2" s="1"/>
  <c r="O35" i="2"/>
  <c r="P35" i="2" s="1"/>
  <c r="N35" i="2"/>
  <c r="N34" i="2"/>
  <c r="O34" i="2" s="1"/>
  <c r="P34" i="2" s="1"/>
  <c r="O33" i="2"/>
  <c r="P33" i="2" s="1"/>
  <c r="N33" i="2"/>
  <c r="N32" i="2"/>
  <c r="O32" i="2" s="1"/>
  <c r="P32" i="2" s="1"/>
  <c r="O31" i="2"/>
  <c r="P31" i="2" s="1"/>
  <c r="N31" i="2"/>
  <c r="N30" i="2"/>
  <c r="O30" i="2" s="1"/>
  <c r="P30" i="2" s="1"/>
  <c r="O29" i="2"/>
  <c r="P29" i="2" s="1"/>
  <c r="N29" i="2"/>
  <c r="N28" i="2"/>
  <c r="O28" i="2" s="1"/>
  <c r="P28" i="2" s="1"/>
  <c r="O27" i="2"/>
  <c r="P27" i="2" s="1"/>
  <c r="N27" i="2"/>
  <c r="N26" i="2"/>
  <c r="O26" i="2" s="1"/>
  <c r="P26" i="2" s="1"/>
  <c r="O25" i="2"/>
  <c r="P25" i="2" s="1"/>
  <c r="N25" i="2"/>
  <c r="N24" i="2"/>
  <c r="O24" i="2" s="1"/>
  <c r="P24" i="2" s="1"/>
  <c r="O23" i="2"/>
  <c r="P23" i="2" s="1"/>
  <c r="N23" i="2"/>
  <c r="N22" i="2"/>
  <c r="O22" i="2" s="1"/>
  <c r="P22" i="2" s="1"/>
  <c r="O21" i="2"/>
  <c r="P21" i="2" s="1"/>
  <c r="N21" i="2"/>
  <c r="N20" i="2"/>
  <c r="O20" i="2" s="1"/>
  <c r="P20" i="2" s="1"/>
  <c r="O19" i="2"/>
  <c r="P19" i="2" s="1"/>
  <c r="N19" i="2"/>
  <c r="N18" i="2"/>
  <c r="O18" i="2" s="1"/>
  <c r="P18" i="2" s="1"/>
  <c r="O17" i="2"/>
  <c r="P17" i="2" s="1"/>
  <c r="N17" i="2"/>
  <c r="N16" i="2"/>
  <c r="O16" i="2" s="1"/>
  <c r="P16" i="2" s="1"/>
  <c r="O15" i="2"/>
  <c r="P15" i="2" s="1"/>
  <c r="N15" i="2"/>
  <c r="O14" i="2"/>
  <c r="P14" i="2" s="1"/>
  <c r="N14" i="2"/>
  <c r="M39" i="2"/>
  <c r="M38" i="2"/>
  <c r="L38" i="2"/>
  <c r="M37" i="2"/>
  <c r="M36" i="2"/>
  <c r="L36" i="2"/>
  <c r="M35" i="2"/>
  <c r="L35" i="2"/>
  <c r="M34" i="2"/>
  <c r="M33" i="2"/>
  <c r="L33" i="2"/>
  <c r="M32" i="2"/>
  <c r="M31" i="2"/>
  <c r="L31" i="2"/>
  <c r="M30" i="2"/>
  <c r="L30" i="2"/>
  <c r="M29" i="2"/>
  <c r="M28" i="2"/>
  <c r="M27" i="2"/>
  <c r="L27" i="2"/>
  <c r="M26" i="2"/>
  <c r="M25" i="2"/>
  <c r="L25" i="2"/>
  <c r="M24" i="2"/>
  <c r="M23" i="2"/>
  <c r="L23" i="2"/>
  <c r="M22" i="2"/>
  <c r="M21" i="2"/>
  <c r="L21" i="2"/>
  <c r="M20" i="2"/>
  <c r="M19" i="2"/>
  <c r="L19" i="2"/>
  <c r="M18" i="2"/>
  <c r="M17" i="2"/>
  <c r="M16" i="2"/>
  <c r="M15" i="2"/>
  <c r="L15" i="2"/>
  <c r="M14" i="2"/>
  <c r="L14" i="2"/>
  <c r="K14" i="2"/>
  <c r="J38" i="2"/>
  <c r="J37" i="2"/>
  <c r="L37" i="2" s="1"/>
  <c r="J36" i="2"/>
  <c r="J34" i="2"/>
  <c r="L34" i="2" s="1"/>
  <c r="J33" i="2"/>
  <c r="J32" i="2"/>
  <c r="L32" i="2" s="1"/>
  <c r="J31" i="2"/>
  <c r="J29" i="2"/>
  <c r="L29" i="2" s="1"/>
  <c r="J30" i="2"/>
  <c r="J28" i="2"/>
  <c r="L28" i="2" s="1"/>
  <c r="J35" i="2"/>
  <c r="J26" i="2"/>
  <c r="L26" i="2" s="1"/>
  <c r="J23" i="2"/>
  <c r="J22" i="2"/>
  <c r="L22" i="2" s="1"/>
  <c r="J21" i="2"/>
  <c r="J20" i="2"/>
  <c r="L20" i="2" s="1"/>
  <c r="J19" i="2"/>
  <c r="J18" i="2"/>
  <c r="L18" i="2" s="1"/>
  <c r="J27" i="2"/>
  <c r="J24" i="2"/>
  <c r="L24" i="2" s="1"/>
  <c r="J17" i="2"/>
  <c r="L17" i="2" s="1"/>
  <c r="I15" i="2"/>
  <c r="J15" i="2"/>
  <c r="J16" i="2"/>
  <c r="L16" i="2" s="1"/>
  <c r="J14" i="2"/>
  <c r="J39" i="2"/>
  <c r="L39" i="2" s="1"/>
  <c r="J25" i="2"/>
</calcChain>
</file>

<file path=xl/sharedStrings.xml><?xml version="1.0" encoding="utf-8"?>
<sst xmlns="http://schemas.openxmlformats.org/spreadsheetml/2006/main" count="309" uniqueCount="157">
  <si>
    <t>mode</t>
  </si>
  <si>
    <t>01.01 Project</t>
  </si>
  <si>
    <t>01.02 Date</t>
  </si>
  <si>
    <t>01.03 Building Name</t>
  </si>
  <si>
    <t>01.04 Building Number</t>
  </si>
  <si>
    <t>01.05 Street</t>
  </si>
  <si>
    <t>01.06 City</t>
  </si>
  <si>
    <t>01.07 State</t>
  </si>
  <si>
    <t>01.08 Zip</t>
  </si>
  <si>
    <t>02.01 Ventilation Type</t>
  </si>
  <si>
    <t>02.02 HVAC Zone Name</t>
  </si>
  <si>
    <t>02.03 HVAC Model Number</t>
  </si>
  <si>
    <t>02.04 HVAC Fan Size CFM</t>
  </si>
  <si>
    <t>02.05 Number of Rooms Serviced by this Zone</t>
  </si>
  <si>
    <t>02.06 Total Cubic Feet Serviced By This Zone</t>
  </si>
  <si>
    <t>02.07 List Room Survey Numbers</t>
  </si>
  <si>
    <t>02.08 HVAC Zone a-AUC</t>
  </si>
  <si>
    <t>02.09 HVAC Automated Alarms</t>
  </si>
  <si>
    <t>02.10 Manual Dampers in Ducts</t>
  </si>
  <si>
    <t>02.11 Thermostat Control by Users</t>
  </si>
  <si>
    <t>02.12 Thermostat Locks Removed</t>
  </si>
  <si>
    <t>02.13 Visible Vent Manually Controlled</t>
  </si>
  <si>
    <t>02.14 System Fans on ALL the time</t>
  </si>
  <si>
    <t>02.15 System Fans on when public is present</t>
  </si>
  <si>
    <t>03.01 Number</t>
  </si>
  <si>
    <t>03.02 Room Name</t>
  </si>
  <si>
    <t>03.03 Length</t>
  </si>
  <si>
    <t>03.04 Width</t>
  </si>
  <si>
    <t>03.05 Height</t>
  </si>
  <si>
    <t>03.06 Square Feet</t>
  </si>
  <si>
    <t>03.07 SQFT Height</t>
  </si>
  <si>
    <t>03.08 Cubic Feet</t>
  </si>
  <si>
    <t>04.01 Number Of Windows</t>
  </si>
  <si>
    <t>04.02 Windows Fully Open</t>
  </si>
  <si>
    <t>04.03 Windows Not Blocked</t>
  </si>
  <si>
    <t>04.04 Door Open</t>
  </si>
  <si>
    <t>04.05 Door Not Blocked</t>
  </si>
  <si>
    <t>04.06 w-AUC</t>
  </si>
  <si>
    <t>05.01 Exhaust Fan Type</t>
  </si>
  <si>
    <t>05.02 Number of Exhaust Fans</t>
  </si>
  <si>
    <t>05.03 Intake Vents Fully Open</t>
  </si>
  <si>
    <t>05.04 Intake Vents Not Blocked</t>
  </si>
  <si>
    <t>05.05 Total Exhaust Fans CFM</t>
  </si>
  <si>
    <t>05.06 Total Exhaust Fans fAUC</t>
  </si>
  <si>
    <t>06.01 Forced Air Heating</t>
  </si>
  <si>
    <t>06.02 Forced Air Heating Cooling</t>
  </si>
  <si>
    <t>06.03 Forced Air Fan Option</t>
  </si>
  <si>
    <t>06.04 Number of Exhaust Vents</t>
  </si>
  <si>
    <t>06.05 Exhaust Vents Fully Open</t>
  </si>
  <si>
    <t>06.06 Exhaust Vents Not Blocked</t>
  </si>
  <si>
    <t>06.07 Number of Intake Vents</t>
  </si>
  <si>
    <t>06.08 HVAC Intake Vents Fully Open</t>
  </si>
  <si>
    <t>06.09 HVAC Intake Vents Not Blocked</t>
  </si>
  <si>
    <t>06.10 Visual Streamers</t>
  </si>
  <si>
    <t>06.11 t-AUC</t>
  </si>
  <si>
    <t>06.12 a-AUC</t>
  </si>
  <si>
    <t>07.01 Number of UV-C Fixtures</t>
  </si>
  <si>
    <t>07.02 UV-C Model</t>
  </si>
  <si>
    <t>07.03 UV-C Total Watts</t>
  </si>
  <si>
    <t>07.04 UV-C eAUC</t>
  </si>
  <si>
    <t>07.05 UV C Public View On/Off Indicators</t>
  </si>
  <si>
    <t>07.07 UV-C Automated Alarms</t>
  </si>
  <si>
    <t>08.01 Number of Far UV Fixtures</t>
  </si>
  <si>
    <t>08.02 Far-UV Model</t>
  </si>
  <si>
    <t>08.03 Far-UV Total Watts</t>
  </si>
  <si>
    <t>08.04 Far-UV eAUC</t>
  </si>
  <si>
    <t>08.05 Far UV Public View On/Off Indicators</t>
  </si>
  <si>
    <t>08.06 Far UV Automated Alarms</t>
  </si>
  <si>
    <t>09.01 Number of Air Sanitizers</t>
  </si>
  <si>
    <t>09.02 Air Sanitizers Model</t>
  </si>
  <si>
    <t>09.03 Air Sanitizers Total CFM</t>
  </si>
  <si>
    <t>09.04 Air Sanitizers sAUC</t>
  </si>
  <si>
    <t>09.05 Air Sanitizers Public View On/Off Indicators</t>
  </si>
  <si>
    <t>09.06 Air Sanitizers Automated Alarms</t>
  </si>
  <si>
    <t>10.01 Number of PCO/other units</t>
  </si>
  <si>
    <t>10.02 PCO/other Model</t>
  </si>
  <si>
    <t>10.03 Claimed effective ep AUC</t>
  </si>
  <si>
    <t>10.04 Claimed effective ep AUC Test Authority</t>
  </si>
  <si>
    <t>10.05 PCO/other units Total CFM</t>
  </si>
  <si>
    <t>10.06 PCO/other units Public View On/Off Indicators</t>
  </si>
  <si>
    <t>10.07 PCO/other units Automated Alarms</t>
  </si>
  <si>
    <t>13.01 Occupancy Number</t>
  </si>
  <si>
    <t>13.02 Room Occupancy Sign Posted</t>
  </si>
  <si>
    <t>13.03 Public Present During Site Survey</t>
  </si>
  <si>
    <t>13.04 Data Entered Directly Into Computer</t>
  </si>
  <si>
    <t>13.05 Printout Attached To Paper Form</t>
  </si>
  <si>
    <t>14.01 Notes and Observations</t>
  </si>
  <si>
    <t>15.01 Inspector Name</t>
  </si>
  <si>
    <t>15.02 Signature Date</t>
  </si>
  <si>
    <t>16.01 Total AUC</t>
  </si>
  <si>
    <t>16.02 Large Room Factor</t>
  </si>
  <si>
    <t>16.03 Final AUC</t>
  </si>
  <si>
    <t>16.04 Cert Level</t>
  </si>
  <si>
    <t>16.05 Final AUC Mitigation</t>
  </si>
  <si>
    <t>16.06 Cert Level Mitigation</t>
  </si>
  <si>
    <t>16.07 Cert Level Controls</t>
  </si>
  <si>
    <t>import</t>
  </si>
  <si>
    <t>Cert Level</t>
  </si>
  <si>
    <t>3 yellow</t>
  </si>
  <si>
    <t>4 yellow</t>
  </si>
  <si>
    <t>2 orange</t>
  </si>
  <si>
    <t>5 green</t>
  </si>
  <si>
    <t>Area</t>
  </si>
  <si>
    <t>Source</t>
  </si>
  <si>
    <t>CMCL </t>
  </si>
  <si>
    <t>Hospital Trauma room</t>
  </si>
  <si>
    <t>-</t>
  </si>
  <si>
    <t>CDC</t>
  </si>
  <si>
    <t>Classroom (Art)</t>
  </si>
  <si>
    <t>EPA</t>
  </si>
  <si>
    <t>Hospital room airborne precautions</t>
  </si>
  <si>
    <t>WHO</t>
  </si>
  <si>
    <t>Malls</t>
  </si>
  <si>
    <t>Hospital operating room</t>
  </si>
  <si>
    <t>Office</t>
  </si>
  <si>
    <t>Greencheck</t>
  </si>
  <si>
    <t>Hospital rooms</t>
  </si>
  <si>
    <t>Engine Room</t>
  </si>
  <si>
    <t>Restaurants</t>
  </si>
  <si>
    <t>Kitchen</t>
  </si>
  <si>
    <t>NCI</t>
  </si>
  <si>
    <t>wiki</t>
  </si>
  <si>
    <t>Bar</t>
  </si>
  <si>
    <t>Kitchens (commercial)</t>
  </si>
  <si>
    <t>Retail</t>
  </si>
  <si>
    <t>NCI, wiki, EPA</t>
  </si>
  <si>
    <t>Laboratory</t>
  </si>
  <si>
    <t>School Classroom</t>
  </si>
  <si>
    <t>Auditorium</t>
  </si>
  <si>
    <t>Club Houses</t>
  </si>
  <si>
    <t>Assembly Hall</t>
  </si>
  <si>
    <t>Theatres</t>
  </si>
  <si>
    <t>Internet</t>
  </si>
  <si>
    <t>Elite Building Max AUC Existing Stds</t>
  </si>
  <si>
    <t>Auto</t>
  </si>
  <si>
    <t>All other</t>
  </si>
  <si>
    <t>Indoor Pool</t>
  </si>
  <si>
    <t>Gymnasium</t>
  </si>
  <si>
    <t>Cafetorium</t>
  </si>
  <si>
    <t>Cafeteria</t>
  </si>
  <si>
    <t>Classroom</t>
  </si>
  <si>
    <t>AUC min</t>
  </si>
  <si>
    <t>AUC max</t>
  </si>
  <si>
    <t>L</t>
  </si>
  <si>
    <t>W</t>
  </si>
  <si>
    <t>H</t>
  </si>
  <si>
    <t>sqft</t>
  </si>
  <si>
    <t>cuft</t>
  </si>
  <si>
    <t>https://www.hps4000.com/pages/general/low_ceilings.pdf conventional theatre that is 80 feet long, 45 feet wide, 20 feet high</t>
  </si>
  <si>
    <t>https://wikoffdesignstudio.com/5-characteristics-flexible-hospital-room/</t>
  </si>
  <si>
    <t>https://healthcaredesignmagazine.com/architecture/trends-surgery-suite-design-part-one/</t>
  </si>
  <si>
    <t>Space
cu-ft</t>
  </si>
  <si>
    <t>LS Factors</t>
  </si>
  <si>
    <t>cu-ft</t>
  </si>
  <si>
    <t>Total AUC</t>
  </si>
  <si>
    <t>Large Room Factor</t>
  </si>
  <si>
    <t>Final AUC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</si>
</sst>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33" borderId="0" xfId="0" applyFill="1" applyAlignment="1">
      <alignment horizontal="center" vertical="center"/>
    </xf>
    <xf numFmtId="14" fontId="0" fillId="0" borderId="0" xfId="0" applyNumberFormat="1"/>
    <xf numFmtId="0" fontId="18" fillId="0" borderId="0" xfId="0" applyFont="1" applyAlignment="1">
      <alignment horizontal="right"/>
    </xf>
    <xf numFmtId="1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center"/>
    </xf>
    <xf numFmtId="1" fontId="18" fillId="0" borderId="0" xfId="0" applyNumberFormat="1" applyFont="1" applyAlignment="1">
      <alignment horizontal="center"/>
    </xf>
    <xf numFmtId="1" fontId="0" fillId="0" borderId="0" xfId="0" applyNumberFormat="1"/>
    <xf numFmtId="1" fontId="0" fillId="0" borderId="0" xfId="0" applyNumberFormat="1" applyAlignment="1"/>
    <xf numFmtId="0" fontId="19" fillId="0" borderId="0" xfId="0" applyFont="1" applyAlignment="1">
      <alignment horizontal="center" wrapText="1"/>
    </xf>
    <xf numFmtId="3" fontId="18" fillId="0" borderId="0" xfId="0" applyNumberFormat="1" applyFont="1" applyAlignment="1">
      <alignment horizontal="center"/>
    </xf>
    <xf numFmtId="2" fontId="18" fillId="0" borderId="0" xfId="0" applyNumberFormat="1" applyFont="1"/>
    <xf numFmtId="2" fontId="20" fillId="0" borderId="0" xfId="0" applyNumberFormat="1" applyFont="1" applyAlignment="1">
      <alignment horizontal="center"/>
    </xf>
    <xf numFmtId="1" fontId="20" fillId="0" borderId="0" xfId="0" applyNumberFormat="1" applyFont="1" applyAlignment="1">
      <alignment horizontal="center"/>
    </xf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R27"/>
  <sheetViews>
    <sheetView tabSelected="1" topLeftCell="BY1" workbookViewId="0">
      <selection activeCell="A3" sqref="A3:A27"/>
    </sheetView>
  </sheetViews>
  <sheetFormatPr defaultRowHeight="15" x14ac:dyDescent="0.25"/>
  <cols>
    <col min="3" max="3" width="9.7109375" bestFit="1" customWidth="1"/>
  </cols>
  <sheetData>
    <row r="1" spans="1:96" s="1" customFormat="1" ht="12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</row>
    <row r="2" spans="1:96" x14ac:dyDescent="0.25">
      <c r="A2" t="s">
        <v>96</v>
      </c>
      <c r="B2" s="6" t="s">
        <v>107</v>
      </c>
      <c r="C2" s="9">
        <v>44347</v>
      </c>
      <c r="D2" t="s">
        <v>133</v>
      </c>
      <c r="Q2" s="4">
        <v>15</v>
      </c>
      <c r="Z2" s="4" t="s">
        <v>105</v>
      </c>
      <c r="AA2" s="5"/>
      <c r="AB2" s="5"/>
      <c r="AC2" s="5">
        <v>22</v>
      </c>
      <c r="AE2" s="5">
        <v>600</v>
      </c>
      <c r="AF2">
        <v>13200</v>
      </c>
      <c r="CL2">
        <v>15</v>
      </c>
      <c r="CM2" s="21">
        <v>1</v>
      </c>
      <c r="CN2" s="14">
        <v>15</v>
      </c>
      <c r="CO2">
        <v>3</v>
      </c>
    </row>
    <row r="3" spans="1:96" x14ac:dyDescent="0.25">
      <c r="A3" t="s">
        <v>96</v>
      </c>
      <c r="B3" s="6" t="s">
        <v>111</v>
      </c>
      <c r="C3" s="9">
        <v>44347</v>
      </c>
      <c r="D3" t="s">
        <v>133</v>
      </c>
      <c r="Q3" s="6">
        <v>24</v>
      </c>
      <c r="Z3" s="6" t="s">
        <v>110</v>
      </c>
      <c r="AA3" s="5">
        <v>13.2</v>
      </c>
      <c r="AB3" s="5">
        <v>6.6</v>
      </c>
      <c r="AC3" s="5">
        <v>9.8999999999999986</v>
      </c>
      <c r="AD3" s="5">
        <f>AA3*AB3</f>
        <v>87.11999999999999</v>
      </c>
      <c r="AF3">
        <v>862.48799999999983</v>
      </c>
      <c r="CL3">
        <v>24</v>
      </c>
      <c r="CM3" s="21">
        <v>1</v>
      </c>
      <c r="CN3" s="14">
        <v>24</v>
      </c>
      <c r="CO3">
        <v>3</v>
      </c>
    </row>
    <row r="4" spans="1:96" x14ac:dyDescent="0.25">
      <c r="A4" t="s">
        <v>96</v>
      </c>
      <c r="B4" s="6" t="s">
        <v>132</v>
      </c>
      <c r="C4" s="9">
        <v>44347</v>
      </c>
      <c r="D4" t="s">
        <v>133</v>
      </c>
      <c r="Q4" s="6">
        <v>25</v>
      </c>
      <c r="Z4" s="6" t="s">
        <v>113</v>
      </c>
      <c r="AA4" s="5"/>
      <c r="AB4" s="5"/>
      <c r="AC4" s="5">
        <v>22</v>
      </c>
      <c r="AE4" s="5">
        <v>600</v>
      </c>
      <c r="AF4">
        <v>13200</v>
      </c>
      <c r="CL4">
        <v>25</v>
      </c>
      <c r="CM4" s="21">
        <v>1</v>
      </c>
      <c r="CN4" s="14">
        <v>25</v>
      </c>
      <c r="CO4">
        <v>4</v>
      </c>
    </row>
    <row r="5" spans="1:96" x14ac:dyDescent="0.25">
      <c r="A5" t="s">
        <v>96</v>
      </c>
      <c r="B5" s="6" t="s">
        <v>109</v>
      </c>
      <c r="C5" s="9">
        <v>44347</v>
      </c>
      <c r="D5" t="s">
        <v>133</v>
      </c>
      <c r="Q5" s="6">
        <v>10</v>
      </c>
      <c r="Z5" s="6" t="s">
        <v>116</v>
      </c>
      <c r="AA5" s="5"/>
      <c r="AB5" s="5"/>
      <c r="AC5" s="5">
        <v>12</v>
      </c>
      <c r="AE5" s="5">
        <v>140</v>
      </c>
      <c r="AF5">
        <v>1680</v>
      </c>
      <c r="CL5">
        <v>10</v>
      </c>
      <c r="CM5" s="21">
        <v>1</v>
      </c>
      <c r="CN5" s="14">
        <v>10</v>
      </c>
      <c r="CO5">
        <v>2</v>
      </c>
    </row>
    <row r="6" spans="1:96" x14ac:dyDescent="0.25">
      <c r="A6" t="s">
        <v>96</v>
      </c>
      <c r="B6" s="6" t="s">
        <v>109</v>
      </c>
      <c r="C6" s="9">
        <v>44347</v>
      </c>
      <c r="D6" t="s">
        <v>133</v>
      </c>
      <c r="Q6" s="6">
        <v>12</v>
      </c>
      <c r="Z6" s="6" t="s">
        <v>118</v>
      </c>
      <c r="AA6" s="5"/>
      <c r="AB6" s="5"/>
      <c r="AC6" s="5">
        <v>24</v>
      </c>
      <c r="AE6" s="5">
        <v>4000</v>
      </c>
      <c r="AF6">
        <v>96000</v>
      </c>
      <c r="CL6">
        <v>12</v>
      </c>
      <c r="CM6" s="21">
        <v>1.4911578335543905</v>
      </c>
      <c r="CN6" s="14">
        <v>17.893894002652686</v>
      </c>
      <c r="CO6">
        <v>3</v>
      </c>
    </row>
    <row r="7" spans="1:96" x14ac:dyDescent="0.25">
      <c r="A7" t="s">
        <v>96</v>
      </c>
      <c r="B7" s="6" t="s">
        <v>120</v>
      </c>
      <c r="C7" s="9">
        <v>44347</v>
      </c>
      <c r="D7" t="s">
        <v>133</v>
      </c>
      <c r="Q7" s="6">
        <v>20</v>
      </c>
      <c r="Z7" s="6" t="s">
        <v>118</v>
      </c>
      <c r="AA7" s="5"/>
      <c r="AB7" s="5"/>
      <c r="AC7" s="5">
        <v>24</v>
      </c>
      <c r="AE7" s="5">
        <v>4000</v>
      </c>
      <c r="AF7">
        <v>96000</v>
      </c>
      <c r="CL7">
        <v>20</v>
      </c>
      <c r="CM7" s="21">
        <v>1.4911578335543905</v>
      </c>
      <c r="CN7" s="14">
        <v>29.823156671087808</v>
      </c>
      <c r="CO7">
        <v>4</v>
      </c>
    </row>
    <row r="8" spans="1:96" x14ac:dyDescent="0.25">
      <c r="A8" t="s">
        <v>96</v>
      </c>
      <c r="B8" s="6" t="s">
        <v>121</v>
      </c>
      <c r="C8" s="9">
        <v>44347</v>
      </c>
      <c r="D8" t="s">
        <v>133</v>
      </c>
      <c r="Q8" s="6">
        <v>20</v>
      </c>
      <c r="Z8" s="6" t="s">
        <v>118</v>
      </c>
      <c r="AA8" s="5"/>
      <c r="AB8" s="5"/>
      <c r="AC8" s="5">
        <v>24</v>
      </c>
      <c r="AE8" s="5">
        <v>4000</v>
      </c>
      <c r="AF8">
        <v>96000</v>
      </c>
      <c r="CL8">
        <v>20</v>
      </c>
      <c r="CM8" s="21">
        <v>1.4911578335543905</v>
      </c>
      <c r="CN8" s="14">
        <v>29.823156671087808</v>
      </c>
      <c r="CO8">
        <v>4</v>
      </c>
    </row>
    <row r="9" spans="1:96" x14ac:dyDescent="0.25">
      <c r="A9" t="s">
        <v>96</v>
      </c>
      <c r="B9" s="6" t="s">
        <v>115</v>
      </c>
      <c r="C9" s="9">
        <v>44347</v>
      </c>
      <c r="D9" t="s">
        <v>133</v>
      </c>
      <c r="Q9" s="4">
        <v>30</v>
      </c>
      <c r="Z9" s="6" t="s">
        <v>122</v>
      </c>
      <c r="AA9" s="5"/>
      <c r="AB9" s="5"/>
      <c r="AC9" s="5">
        <v>24</v>
      </c>
      <c r="AE9" s="5">
        <v>4000</v>
      </c>
      <c r="AF9">
        <v>96000</v>
      </c>
      <c r="CL9">
        <v>30</v>
      </c>
      <c r="CM9" s="21">
        <v>1.4911578335543905</v>
      </c>
      <c r="CN9" s="14">
        <v>44.734735006631716</v>
      </c>
      <c r="CO9">
        <v>4</v>
      </c>
    </row>
    <row r="10" spans="1:96" x14ac:dyDescent="0.25">
      <c r="A10" t="s">
        <v>96</v>
      </c>
      <c r="B10" s="6" t="s">
        <v>120</v>
      </c>
      <c r="C10" s="9">
        <v>44347</v>
      </c>
      <c r="D10" t="s">
        <v>133</v>
      </c>
      <c r="Q10" s="6">
        <v>20</v>
      </c>
      <c r="Z10" s="6" t="s">
        <v>122</v>
      </c>
      <c r="AA10" s="5"/>
      <c r="AB10" s="5"/>
      <c r="AC10" s="5">
        <v>24</v>
      </c>
      <c r="AE10" s="5">
        <v>4000</v>
      </c>
      <c r="AF10">
        <v>96000</v>
      </c>
      <c r="CL10">
        <v>20</v>
      </c>
      <c r="CM10" s="21">
        <v>1.4911578335543905</v>
      </c>
      <c r="CN10" s="14">
        <v>29.823156671087808</v>
      </c>
      <c r="CO10">
        <v>4</v>
      </c>
    </row>
    <row r="11" spans="1:96" x14ac:dyDescent="0.25">
      <c r="A11" t="s">
        <v>96</v>
      </c>
      <c r="B11" s="6" t="s">
        <v>121</v>
      </c>
      <c r="C11" s="9">
        <v>44347</v>
      </c>
      <c r="D11" t="s">
        <v>133</v>
      </c>
      <c r="Q11" s="6">
        <v>20</v>
      </c>
      <c r="Z11" s="6" t="s">
        <v>122</v>
      </c>
      <c r="AA11" s="5"/>
      <c r="AB11" s="5"/>
      <c r="AC11" s="5">
        <v>24</v>
      </c>
      <c r="AE11" s="5">
        <v>4000</v>
      </c>
      <c r="AF11">
        <v>96000</v>
      </c>
      <c r="CL11">
        <v>20</v>
      </c>
      <c r="CM11" s="21">
        <v>1.4911578335543905</v>
      </c>
      <c r="CN11" s="14">
        <v>29.823156671087808</v>
      </c>
      <c r="CO11">
        <v>4</v>
      </c>
    </row>
    <row r="12" spans="1:96" x14ac:dyDescent="0.25">
      <c r="A12" t="s">
        <v>96</v>
      </c>
      <c r="B12" s="6" t="s">
        <v>109</v>
      </c>
      <c r="C12" s="9">
        <v>44347</v>
      </c>
      <c r="D12" t="s">
        <v>133</v>
      </c>
      <c r="Q12" s="6">
        <v>12</v>
      </c>
      <c r="Z12" s="6" t="s">
        <v>127</v>
      </c>
      <c r="AA12" s="5">
        <v>30</v>
      </c>
      <c r="AB12" s="6">
        <v>30</v>
      </c>
      <c r="AC12" s="5">
        <v>10</v>
      </c>
      <c r="AD12" s="5"/>
      <c r="AF12">
        <v>9000</v>
      </c>
      <c r="CL12">
        <v>12</v>
      </c>
      <c r="CM12" s="21">
        <v>1</v>
      </c>
      <c r="CN12" s="14">
        <v>12</v>
      </c>
      <c r="CO12">
        <v>3</v>
      </c>
    </row>
    <row r="13" spans="1:96" x14ac:dyDescent="0.25">
      <c r="A13" t="s">
        <v>96</v>
      </c>
      <c r="B13" s="6" t="s">
        <v>109</v>
      </c>
      <c r="C13" s="9">
        <v>44347</v>
      </c>
      <c r="D13" t="s">
        <v>133</v>
      </c>
      <c r="Q13" s="6">
        <v>15</v>
      </c>
      <c r="Z13" s="6" t="s">
        <v>128</v>
      </c>
      <c r="AA13" s="5">
        <v>80</v>
      </c>
      <c r="AB13" s="6">
        <v>45</v>
      </c>
      <c r="AC13" s="6">
        <v>22</v>
      </c>
      <c r="AD13" s="5"/>
      <c r="AF13">
        <v>79200</v>
      </c>
      <c r="CL13">
        <v>15</v>
      </c>
      <c r="CM13" s="21">
        <v>1.4911578335543905</v>
      </c>
      <c r="CN13" s="14">
        <v>22.367367503315858</v>
      </c>
      <c r="CO13">
        <v>3</v>
      </c>
    </row>
    <row r="14" spans="1:96" x14ac:dyDescent="0.25">
      <c r="A14" t="s">
        <v>96</v>
      </c>
      <c r="B14" s="6" t="s">
        <v>109</v>
      </c>
      <c r="C14" s="9">
        <v>44347</v>
      </c>
      <c r="D14" t="s">
        <v>133</v>
      </c>
      <c r="Q14" s="6">
        <v>8</v>
      </c>
      <c r="Z14" s="6" t="s">
        <v>130</v>
      </c>
      <c r="AA14" s="5">
        <v>80</v>
      </c>
      <c r="AB14" s="6">
        <v>45</v>
      </c>
      <c r="AC14" s="6">
        <v>22</v>
      </c>
      <c r="AD14" s="5"/>
      <c r="AF14">
        <v>79200</v>
      </c>
      <c r="CL14">
        <v>8</v>
      </c>
      <c r="CM14" s="21">
        <v>1.4911578335543905</v>
      </c>
      <c r="CN14" s="14">
        <v>11.929262668435124</v>
      </c>
      <c r="CO14">
        <v>3</v>
      </c>
    </row>
    <row r="15" spans="1:96" x14ac:dyDescent="0.25">
      <c r="A15" t="s">
        <v>96</v>
      </c>
      <c r="B15" s="6" t="s">
        <v>109</v>
      </c>
      <c r="C15" s="9">
        <v>44347</v>
      </c>
      <c r="D15" t="s">
        <v>133</v>
      </c>
      <c r="Q15" s="6">
        <v>20</v>
      </c>
      <c r="Z15" s="6" t="s">
        <v>108</v>
      </c>
      <c r="AA15" s="5">
        <v>30</v>
      </c>
      <c r="AB15" s="6">
        <v>30</v>
      </c>
      <c r="AC15" s="5">
        <v>10</v>
      </c>
      <c r="AD15" s="5"/>
      <c r="AF15">
        <v>9000</v>
      </c>
      <c r="CL15">
        <v>20</v>
      </c>
      <c r="CM15" s="21">
        <v>1</v>
      </c>
      <c r="CN15" s="14">
        <v>20</v>
      </c>
      <c r="CO15">
        <v>3</v>
      </c>
    </row>
    <row r="16" spans="1:96" x14ac:dyDescent="0.25">
      <c r="A16" t="s">
        <v>96</v>
      </c>
      <c r="B16" s="6" t="s">
        <v>109</v>
      </c>
      <c r="C16" s="9">
        <v>44347</v>
      </c>
      <c r="D16" t="s">
        <v>133</v>
      </c>
      <c r="Q16" s="6">
        <v>10</v>
      </c>
      <c r="Z16" s="6" t="s">
        <v>112</v>
      </c>
      <c r="AA16" s="5"/>
      <c r="AB16" s="5"/>
      <c r="AC16" s="5">
        <v>24</v>
      </c>
      <c r="AE16" s="5">
        <v>2793200</v>
      </c>
      <c r="AF16">
        <v>67036800</v>
      </c>
      <c r="CL16">
        <v>10</v>
      </c>
      <c r="CM16" s="21">
        <v>7.7490706336818693</v>
      </c>
      <c r="CN16" s="14">
        <v>77.49070633681869</v>
      </c>
      <c r="CO16">
        <v>5</v>
      </c>
    </row>
    <row r="17" spans="1:93" x14ac:dyDescent="0.25">
      <c r="A17" t="s">
        <v>96</v>
      </c>
      <c r="B17" s="6" t="s">
        <v>115</v>
      </c>
      <c r="C17" s="9">
        <v>44347</v>
      </c>
      <c r="D17" t="s">
        <v>133</v>
      </c>
      <c r="Q17" s="4">
        <v>30</v>
      </c>
      <c r="Z17" s="6" t="s">
        <v>114</v>
      </c>
      <c r="AA17" s="5">
        <v>10</v>
      </c>
      <c r="AB17" s="6">
        <v>10</v>
      </c>
      <c r="AC17" s="5">
        <v>10</v>
      </c>
      <c r="AD17" s="5"/>
      <c r="AF17">
        <v>1000</v>
      </c>
      <c r="CL17">
        <v>30</v>
      </c>
      <c r="CM17" s="21">
        <v>1</v>
      </c>
      <c r="CN17" s="14">
        <v>30</v>
      </c>
      <c r="CO17">
        <v>4</v>
      </c>
    </row>
    <row r="18" spans="1:93" x14ac:dyDescent="0.25">
      <c r="A18" t="s">
        <v>96</v>
      </c>
      <c r="B18" s="6" t="s">
        <v>115</v>
      </c>
      <c r="C18" s="9">
        <v>44347</v>
      </c>
      <c r="D18" t="s">
        <v>133</v>
      </c>
      <c r="Q18" s="4">
        <v>60</v>
      </c>
      <c r="Z18" s="6" t="s">
        <v>117</v>
      </c>
      <c r="AA18" s="5">
        <v>40</v>
      </c>
      <c r="AB18" s="6">
        <v>40</v>
      </c>
      <c r="AC18" s="5">
        <v>22</v>
      </c>
      <c r="AD18" s="5"/>
      <c r="AF18">
        <v>35200</v>
      </c>
      <c r="CL18">
        <v>60</v>
      </c>
      <c r="CM18" s="21">
        <v>1.0620347155132266</v>
      </c>
      <c r="CN18" s="14">
        <v>63.722082930793597</v>
      </c>
      <c r="CO18">
        <v>5</v>
      </c>
    </row>
    <row r="19" spans="1:93" x14ac:dyDescent="0.25">
      <c r="A19" t="s">
        <v>96</v>
      </c>
      <c r="B19" s="6" t="s">
        <v>115</v>
      </c>
      <c r="C19" s="9">
        <v>44347</v>
      </c>
      <c r="D19" t="s">
        <v>133</v>
      </c>
      <c r="Q19" s="4">
        <v>60</v>
      </c>
      <c r="Z19" s="6" t="s">
        <v>119</v>
      </c>
      <c r="AA19" s="5">
        <v>30</v>
      </c>
      <c r="AB19" s="6">
        <v>30</v>
      </c>
      <c r="AC19" s="5">
        <v>24</v>
      </c>
      <c r="AD19" s="5"/>
      <c r="AF19">
        <v>21600</v>
      </c>
      <c r="CL19">
        <v>60</v>
      </c>
      <c r="CM19" s="21">
        <v>1.0620347155132266</v>
      </c>
      <c r="CN19" s="14">
        <v>63.722082930793597</v>
      </c>
      <c r="CO19">
        <v>5</v>
      </c>
    </row>
    <row r="20" spans="1:93" x14ac:dyDescent="0.25">
      <c r="A20" t="s">
        <v>96</v>
      </c>
      <c r="B20" s="6" t="s">
        <v>120</v>
      </c>
      <c r="C20" s="9">
        <v>44347</v>
      </c>
      <c r="D20" t="s">
        <v>133</v>
      </c>
      <c r="Q20" s="6">
        <v>8</v>
      </c>
      <c r="Z20" s="6" t="s">
        <v>119</v>
      </c>
      <c r="AA20" s="5">
        <v>30</v>
      </c>
      <c r="AB20" s="6">
        <v>30</v>
      </c>
      <c r="AC20" s="5">
        <v>24</v>
      </c>
      <c r="AD20" s="5"/>
      <c r="AF20">
        <v>21600</v>
      </c>
      <c r="CL20">
        <v>8</v>
      </c>
      <c r="CM20" s="21">
        <v>1.0620347155132266</v>
      </c>
      <c r="CN20" s="14">
        <v>8.4962777241058127</v>
      </c>
      <c r="CO20">
        <v>2</v>
      </c>
    </row>
    <row r="21" spans="1:93" x14ac:dyDescent="0.25">
      <c r="A21" t="s">
        <v>96</v>
      </c>
      <c r="B21" s="6" t="s">
        <v>120</v>
      </c>
      <c r="C21" s="9">
        <v>44347</v>
      </c>
      <c r="D21" t="s">
        <v>133</v>
      </c>
      <c r="Q21" s="6">
        <v>18</v>
      </c>
      <c r="Z21" s="6" t="s">
        <v>119</v>
      </c>
      <c r="AA21" s="5">
        <v>30</v>
      </c>
      <c r="AB21" s="6">
        <v>30</v>
      </c>
      <c r="AC21" s="5">
        <v>24</v>
      </c>
      <c r="AD21" s="5"/>
      <c r="AF21">
        <v>21600</v>
      </c>
      <c r="CL21">
        <v>18</v>
      </c>
      <c r="CM21" s="21">
        <v>1.0620347155132266</v>
      </c>
      <c r="CN21" s="14">
        <v>19.116624879238078</v>
      </c>
      <c r="CO21">
        <v>3</v>
      </c>
    </row>
    <row r="22" spans="1:93" x14ac:dyDescent="0.25">
      <c r="A22" t="s">
        <v>96</v>
      </c>
      <c r="B22" s="6" t="s">
        <v>109</v>
      </c>
      <c r="C22" s="9">
        <v>44347</v>
      </c>
      <c r="D22" t="s">
        <v>133</v>
      </c>
      <c r="Q22" s="4">
        <v>30</v>
      </c>
      <c r="Z22" s="6" t="s">
        <v>123</v>
      </c>
      <c r="AA22" s="5">
        <v>30</v>
      </c>
      <c r="AB22" s="6">
        <v>30</v>
      </c>
      <c r="AC22" s="5">
        <v>24</v>
      </c>
      <c r="AD22" s="5"/>
      <c r="AF22">
        <v>21600</v>
      </c>
      <c r="CL22">
        <v>30</v>
      </c>
      <c r="CM22" s="21">
        <v>1.0620347155132266</v>
      </c>
      <c r="CN22" s="14">
        <v>31.861041465396799</v>
      </c>
      <c r="CO22">
        <v>4</v>
      </c>
    </row>
    <row r="23" spans="1:93" x14ac:dyDescent="0.25">
      <c r="A23" t="s">
        <v>96</v>
      </c>
      <c r="B23" s="6" t="s">
        <v>125</v>
      </c>
      <c r="C23" s="9">
        <v>44347</v>
      </c>
      <c r="D23" t="s">
        <v>133</v>
      </c>
      <c r="Q23" s="6">
        <v>10</v>
      </c>
      <c r="Z23" s="6" t="s">
        <v>124</v>
      </c>
      <c r="AA23" s="5">
        <v>100</v>
      </c>
      <c r="AB23" s="6">
        <v>100</v>
      </c>
      <c r="AC23" s="6">
        <v>40</v>
      </c>
      <c r="AD23" s="5"/>
      <c r="AF23">
        <v>400000</v>
      </c>
      <c r="CL23">
        <v>10</v>
      </c>
      <c r="CM23" s="21">
        <v>5.9426528115963722</v>
      </c>
      <c r="CN23" s="14">
        <v>59.42652811596372</v>
      </c>
      <c r="CO23">
        <v>5</v>
      </c>
    </row>
    <row r="24" spans="1:93" x14ac:dyDescent="0.25">
      <c r="A24" t="s">
        <v>96</v>
      </c>
      <c r="B24" s="6" t="s">
        <v>115</v>
      </c>
      <c r="C24" s="9">
        <v>44347</v>
      </c>
      <c r="D24" t="s">
        <v>133</v>
      </c>
      <c r="Q24" s="4">
        <v>30</v>
      </c>
      <c r="Z24" s="6" t="s">
        <v>126</v>
      </c>
      <c r="AA24" s="5">
        <v>30</v>
      </c>
      <c r="AB24" s="6">
        <v>30</v>
      </c>
      <c r="AC24" s="5">
        <v>24</v>
      </c>
      <c r="AD24" s="5"/>
      <c r="AF24">
        <v>21600</v>
      </c>
      <c r="CL24">
        <v>30</v>
      </c>
      <c r="CM24" s="21">
        <v>1.0620347155132266</v>
      </c>
      <c r="CN24" s="14">
        <v>31.861041465396799</v>
      </c>
      <c r="CO24">
        <v>4</v>
      </c>
    </row>
    <row r="25" spans="1:93" x14ac:dyDescent="0.25">
      <c r="A25" t="s">
        <v>96</v>
      </c>
      <c r="B25" s="6" t="s">
        <v>121</v>
      </c>
      <c r="C25" s="9">
        <v>44347</v>
      </c>
      <c r="D25" t="s">
        <v>133</v>
      </c>
      <c r="Q25" s="6">
        <v>12</v>
      </c>
      <c r="Z25" s="6" t="s">
        <v>126</v>
      </c>
      <c r="AA25" s="5">
        <v>30</v>
      </c>
      <c r="AB25" s="6">
        <v>30</v>
      </c>
      <c r="AC25" s="5">
        <v>24</v>
      </c>
      <c r="AD25" s="5"/>
      <c r="AF25">
        <v>21600</v>
      </c>
      <c r="CL25">
        <v>12</v>
      </c>
      <c r="CM25" s="21">
        <v>1.0620347155132266</v>
      </c>
      <c r="CN25" s="14">
        <v>12.744416586158719</v>
      </c>
      <c r="CO25">
        <v>3</v>
      </c>
    </row>
    <row r="26" spans="1:93" x14ac:dyDescent="0.25">
      <c r="A26" t="s">
        <v>96</v>
      </c>
      <c r="B26" s="6" t="s">
        <v>109</v>
      </c>
      <c r="C26" s="9">
        <v>44347</v>
      </c>
      <c r="D26" t="s">
        <v>133</v>
      </c>
      <c r="Q26" s="4">
        <v>30</v>
      </c>
      <c r="Z26" s="6" t="s">
        <v>129</v>
      </c>
      <c r="AA26" s="5">
        <v>100</v>
      </c>
      <c r="AB26" s="6">
        <v>50</v>
      </c>
      <c r="AC26" s="5">
        <v>12</v>
      </c>
      <c r="AD26" s="5"/>
      <c r="AF26">
        <v>60000</v>
      </c>
      <c r="CL26">
        <v>30</v>
      </c>
      <c r="CM26" s="21">
        <v>1.4911578335543905</v>
      </c>
      <c r="CN26" s="14">
        <v>44.734735006631716</v>
      </c>
      <c r="CO26">
        <v>4</v>
      </c>
    </row>
    <row r="27" spans="1:93" x14ac:dyDescent="0.25">
      <c r="A27" t="s">
        <v>96</v>
      </c>
      <c r="B27" s="6" t="s">
        <v>109</v>
      </c>
      <c r="C27" s="9">
        <v>44347</v>
      </c>
      <c r="D27" t="s">
        <v>133</v>
      </c>
      <c r="Q27" s="6">
        <v>15</v>
      </c>
      <c r="Z27" s="6" t="s">
        <v>131</v>
      </c>
      <c r="AA27" s="5">
        <v>80</v>
      </c>
      <c r="AB27" s="6">
        <v>45</v>
      </c>
      <c r="AC27" s="6">
        <v>22</v>
      </c>
      <c r="AD27" s="5"/>
      <c r="AF27">
        <v>79200</v>
      </c>
      <c r="CL27">
        <v>15</v>
      </c>
      <c r="CM27" s="21">
        <v>1.4911578335543905</v>
      </c>
      <c r="CN27" s="14">
        <v>22.367367503315858</v>
      </c>
      <c r="CO27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6DA59-E108-4D02-B6A8-F5205EE53658}">
  <dimension ref="A3:T39"/>
  <sheetViews>
    <sheetView topLeftCell="A7" workbookViewId="0">
      <selection activeCell="M14" sqref="M14:P39"/>
    </sheetView>
  </sheetViews>
  <sheetFormatPr defaultRowHeight="15" x14ac:dyDescent="0.25"/>
  <cols>
    <col min="1" max="1" width="33" style="5" bestFit="1" customWidth="1"/>
    <col min="2" max="16384" width="9.140625" style="5"/>
  </cols>
  <sheetData>
    <row r="3" spans="1:20" ht="26.25" x14ac:dyDescent="0.25">
      <c r="M3" s="16" t="s">
        <v>151</v>
      </c>
      <c r="N3" s="16" t="s">
        <v>152</v>
      </c>
    </row>
    <row r="4" spans="1:20" x14ac:dyDescent="0.25">
      <c r="G4" s="10" t="s">
        <v>134</v>
      </c>
      <c r="H4" s="12">
        <v>22</v>
      </c>
      <c r="M4" s="17">
        <v>400000</v>
      </c>
      <c r="N4" s="18">
        <v>7.7490706336818693</v>
      </c>
    </row>
    <row r="5" spans="1:20" x14ac:dyDescent="0.25">
      <c r="G5" s="10" t="s">
        <v>135</v>
      </c>
      <c r="H5" s="12">
        <v>9</v>
      </c>
      <c r="M5" s="17">
        <v>300000</v>
      </c>
      <c r="N5" s="18">
        <v>5.9426528115963722</v>
      </c>
    </row>
    <row r="6" spans="1:20" x14ac:dyDescent="0.25">
      <c r="G6" s="10" t="s">
        <v>136</v>
      </c>
      <c r="H6" s="12">
        <v>40</v>
      </c>
      <c r="M6" s="17">
        <v>200000</v>
      </c>
      <c r="N6" s="18">
        <v>4.1400086944611081</v>
      </c>
    </row>
    <row r="7" spans="1:20" x14ac:dyDescent="0.25">
      <c r="G7" s="10" t="s">
        <v>137</v>
      </c>
      <c r="H7" s="12">
        <v>22</v>
      </c>
      <c r="M7" s="17">
        <v>100000</v>
      </c>
      <c r="N7" s="18">
        <v>2.3523418164053278</v>
      </c>
    </row>
    <row r="8" spans="1:20" x14ac:dyDescent="0.25">
      <c r="G8" s="11" t="s">
        <v>138</v>
      </c>
      <c r="H8" s="13">
        <v>18</v>
      </c>
      <c r="M8" s="17">
        <v>50000</v>
      </c>
      <c r="N8" s="18">
        <v>1.4911578335543905</v>
      </c>
    </row>
    <row r="9" spans="1:20" x14ac:dyDescent="0.25">
      <c r="G9" s="10" t="s">
        <v>139</v>
      </c>
      <c r="H9" s="12">
        <v>12</v>
      </c>
      <c r="M9" s="17">
        <v>20000</v>
      </c>
      <c r="N9" s="18">
        <v>1.0620347155132266</v>
      </c>
    </row>
    <row r="10" spans="1:20" x14ac:dyDescent="0.25">
      <c r="G10" s="10" t="s">
        <v>140</v>
      </c>
      <c r="H10" s="12">
        <v>9</v>
      </c>
      <c r="J10" s="17"/>
      <c r="K10" s="18"/>
    </row>
    <row r="11" spans="1:20" x14ac:dyDescent="0.25">
      <c r="G11" s="10" t="s">
        <v>128</v>
      </c>
      <c r="H11" s="12">
        <v>20</v>
      </c>
      <c r="J11" s="17"/>
      <c r="K11" s="18"/>
    </row>
    <row r="13" spans="1:20" s="1" customFormat="1" ht="45" x14ac:dyDescent="0.25">
      <c r="A13" s="2" t="s">
        <v>102</v>
      </c>
      <c r="B13" s="3" t="s">
        <v>141</v>
      </c>
      <c r="C13" s="3" t="s">
        <v>142</v>
      </c>
      <c r="D13" s="2" t="s">
        <v>103</v>
      </c>
      <c r="E13" s="3" t="s">
        <v>104</v>
      </c>
      <c r="F13" s="2" t="s">
        <v>143</v>
      </c>
      <c r="G13" s="3" t="s">
        <v>144</v>
      </c>
      <c r="H13" s="2" t="s">
        <v>145</v>
      </c>
      <c r="I13" s="2" t="s">
        <v>146</v>
      </c>
      <c r="J13" s="3" t="s">
        <v>147</v>
      </c>
      <c r="K13" s="2"/>
      <c r="L13" s="2" t="s">
        <v>153</v>
      </c>
      <c r="M13" s="2" t="s">
        <v>154</v>
      </c>
      <c r="N13" s="2" t="s">
        <v>155</v>
      </c>
      <c r="O13" s="2" t="s">
        <v>156</v>
      </c>
      <c r="P13" s="2" t="s">
        <v>97</v>
      </c>
      <c r="Q13" s="2"/>
      <c r="R13" s="2"/>
    </row>
    <row r="14" spans="1:20" x14ac:dyDescent="0.25">
      <c r="A14" s="4" t="s">
        <v>105</v>
      </c>
      <c r="B14" s="4">
        <v>15</v>
      </c>
      <c r="C14" s="6" t="s">
        <v>106</v>
      </c>
      <c r="D14" s="6" t="s">
        <v>107</v>
      </c>
      <c r="E14" s="7" t="s">
        <v>98</v>
      </c>
      <c r="H14" s="5">
        <v>22</v>
      </c>
      <c r="I14" s="5">
        <v>600</v>
      </c>
      <c r="J14" s="5">
        <f>H14*I14</f>
        <v>13200</v>
      </c>
      <c r="K14" s="5" t="str">
        <f>IF(AND(COUNT(T16)=1),IF(T16&gt;#REF!,#REF!,IF(T16&gt;#REF!,#REF!,IF(T16&gt;#REF!,#REF!,IF(T16&gt;#REF!,#REF!,IF(T16&gt;#REF!,#REF!,IF(T16&gt;M$10,N$10,1)))))),"")</f>
        <v/>
      </c>
      <c r="L14" s="5">
        <f>J14</f>
        <v>13200</v>
      </c>
      <c r="M14" s="5">
        <f>B14</f>
        <v>15</v>
      </c>
      <c r="N14" s="19">
        <f>IF(AND(COUNT(L14)=1),IF(L14&gt;M$4,N$4,IF(L14&gt;M$5,N$5,IF(L14&gt;M$6,N$6,IF(L14&gt;M$7,N$7,IF(L14&gt;M$8,N$8,IF(L14&gt;M$9,N$9,1)))))),"")</f>
        <v>1</v>
      </c>
      <c r="O14" s="20">
        <f t="shared" ref="O14" si="0">IF( AND(COUNT(L14)=1,COUNT(L14)=1), M14*N14, "" )</f>
        <v>15</v>
      </c>
      <c r="P14" s="12">
        <f t="shared" ref="P14" si="1">IF(AND(COUNT(L14)=1),IF(COUNT(L14)=1,(IF(O14&gt;120,6,IF(O14&gt;50,5,IF(O14&gt;24,4,IF(O14&gt;10,3,IF(O14&gt;4,2,IF(O14&gt;1,1,0))))))),""),"")</f>
        <v>3</v>
      </c>
      <c r="Q14" s="13"/>
      <c r="R14" s="12"/>
      <c r="T14" s="5" t="s">
        <v>149</v>
      </c>
    </row>
    <row r="15" spans="1:20" x14ac:dyDescent="0.25">
      <c r="A15" s="6" t="s">
        <v>110</v>
      </c>
      <c r="B15" s="6">
        <v>24</v>
      </c>
      <c r="C15" s="6" t="s">
        <v>106</v>
      </c>
      <c r="D15" s="6" t="s">
        <v>111</v>
      </c>
      <c r="E15" s="7" t="s">
        <v>99</v>
      </c>
      <c r="F15" s="5">
        <v>13.2</v>
      </c>
      <c r="G15" s="5">
        <v>6.6</v>
      </c>
      <c r="H15" s="5">
        <v>9.8999999999999986</v>
      </c>
      <c r="I15" s="5">
        <f>F15*G15</f>
        <v>87.11999999999999</v>
      </c>
      <c r="J15" s="15">
        <f>F15*G15*H15</f>
        <v>862.48799999999983</v>
      </c>
      <c r="L15" s="5">
        <f t="shared" ref="L15:L17" si="2">J15</f>
        <v>862.48799999999983</v>
      </c>
      <c r="M15" s="5">
        <f t="shared" ref="M15:M16" si="3">B15</f>
        <v>24</v>
      </c>
      <c r="N15" s="19">
        <f t="shared" ref="N15:N39" si="4">IF(AND(COUNT(L15)=1),IF(L15&gt;M$4,N$4,IF(L15&gt;M$5,N$5,IF(L15&gt;M$6,N$6,IF(L15&gt;M$7,N$7,IF(L15&gt;M$8,N$8,IF(L15&gt;M$9,N$9,1)))))),"")</f>
        <v>1</v>
      </c>
      <c r="O15" s="20">
        <f t="shared" ref="O15:O39" si="5">IF( AND(COUNT(L15)=1,COUNT(L15)=1), M15*N15, "" )</f>
        <v>24</v>
      </c>
      <c r="P15" s="12">
        <f t="shared" ref="P15:P39" si="6">IF(AND(COUNT(L15)=1),IF(COUNT(L15)=1,(IF(O15&gt;120,6,IF(O15&gt;50,5,IF(O15&gt;24,4,IF(O15&gt;10,3,IF(O15&gt;4,2,IF(O15&gt;1,1,0))))))),""),"")</f>
        <v>3</v>
      </c>
    </row>
    <row r="16" spans="1:20" x14ac:dyDescent="0.25">
      <c r="A16" s="6" t="s">
        <v>113</v>
      </c>
      <c r="B16" s="6">
        <v>25</v>
      </c>
      <c r="C16" s="6" t="s">
        <v>106</v>
      </c>
      <c r="D16" s="6"/>
      <c r="E16" s="7" t="s">
        <v>99</v>
      </c>
      <c r="H16" s="5">
        <v>22</v>
      </c>
      <c r="I16" s="5">
        <v>600</v>
      </c>
      <c r="J16" s="5">
        <f>H16*I16</f>
        <v>13200</v>
      </c>
      <c r="L16" s="5">
        <f t="shared" si="2"/>
        <v>13200</v>
      </c>
      <c r="M16" s="5">
        <f t="shared" si="3"/>
        <v>25</v>
      </c>
      <c r="N16" s="19">
        <f t="shared" si="4"/>
        <v>1</v>
      </c>
      <c r="O16" s="20">
        <f t="shared" si="5"/>
        <v>25</v>
      </c>
      <c r="P16" s="12">
        <f t="shared" si="6"/>
        <v>4</v>
      </c>
      <c r="T16" s="5" t="s">
        <v>150</v>
      </c>
    </row>
    <row r="17" spans="1:20" x14ac:dyDescent="0.25">
      <c r="A17" s="6" t="s">
        <v>116</v>
      </c>
      <c r="B17" s="6">
        <v>6</v>
      </c>
      <c r="C17" s="6">
        <v>10</v>
      </c>
      <c r="D17" s="6" t="s">
        <v>109</v>
      </c>
      <c r="E17" s="7" t="s">
        <v>100</v>
      </c>
      <c r="H17" s="5">
        <v>12</v>
      </c>
      <c r="I17" s="5">
        <v>140</v>
      </c>
      <c r="J17" s="5">
        <f>H17*I17</f>
        <v>1680</v>
      </c>
      <c r="L17" s="5">
        <f t="shared" si="2"/>
        <v>1680</v>
      </c>
      <c r="M17" s="5">
        <f>C17</f>
        <v>10</v>
      </c>
      <c r="N17" s="19">
        <f t="shared" si="4"/>
        <v>1</v>
      </c>
      <c r="O17" s="20">
        <f t="shared" si="5"/>
        <v>10</v>
      </c>
      <c r="P17" s="12">
        <f t="shared" si="6"/>
        <v>2</v>
      </c>
      <c r="T17" s="5" t="s">
        <v>149</v>
      </c>
    </row>
    <row r="18" spans="1:20" x14ac:dyDescent="0.25">
      <c r="A18" s="6" t="s">
        <v>118</v>
      </c>
      <c r="B18" s="6">
        <v>8</v>
      </c>
      <c r="C18" s="6">
        <v>12</v>
      </c>
      <c r="D18" s="6" t="s">
        <v>109</v>
      </c>
      <c r="E18" s="7" t="s">
        <v>100</v>
      </c>
      <c r="H18" s="5">
        <v>24</v>
      </c>
      <c r="I18" s="5">
        <v>4000</v>
      </c>
      <c r="J18" s="5">
        <f t="shared" ref="J18:J20" si="7">H18*I18</f>
        <v>96000</v>
      </c>
      <c r="L18" s="5">
        <f t="shared" ref="L18:L39" si="8">J18</f>
        <v>96000</v>
      </c>
      <c r="M18" s="5">
        <f t="shared" ref="M18:M39" si="9">C18</f>
        <v>12</v>
      </c>
      <c r="N18" s="19">
        <f t="shared" si="4"/>
        <v>1.4911578335543905</v>
      </c>
      <c r="O18" s="20">
        <f t="shared" si="5"/>
        <v>17.893894002652686</v>
      </c>
      <c r="P18" s="12">
        <f t="shared" si="6"/>
        <v>3</v>
      </c>
    </row>
    <row r="19" spans="1:20" x14ac:dyDescent="0.25">
      <c r="A19" s="6" t="s">
        <v>118</v>
      </c>
      <c r="B19" s="6">
        <v>8</v>
      </c>
      <c r="C19" s="6">
        <v>20</v>
      </c>
      <c r="D19" s="6" t="s">
        <v>120</v>
      </c>
      <c r="E19" s="7" t="s">
        <v>98</v>
      </c>
      <c r="H19" s="5">
        <v>24</v>
      </c>
      <c r="I19" s="5">
        <v>4000</v>
      </c>
      <c r="J19" s="5">
        <f t="shared" si="7"/>
        <v>96000</v>
      </c>
      <c r="L19" s="5">
        <f t="shared" si="8"/>
        <v>96000</v>
      </c>
      <c r="M19" s="5">
        <f t="shared" si="9"/>
        <v>20</v>
      </c>
      <c r="N19" s="19">
        <f t="shared" si="4"/>
        <v>1.4911578335543905</v>
      </c>
      <c r="O19" s="20">
        <f t="shared" si="5"/>
        <v>29.823156671087808</v>
      </c>
      <c r="P19" s="12">
        <f t="shared" si="6"/>
        <v>4</v>
      </c>
    </row>
    <row r="20" spans="1:20" x14ac:dyDescent="0.25">
      <c r="A20" s="6" t="s">
        <v>118</v>
      </c>
      <c r="B20" s="6">
        <v>15</v>
      </c>
      <c r="C20" s="6">
        <v>20</v>
      </c>
      <c r="D20" s="6" t="s">
        <v>121</v>
      </c>
      <c r="E20" s="7" t="s">
        <v>98</v>
      </c>
      <c r="H20" s="5">
        <v>24</v>
      </c>
      <c r="I20" s="5">
        <v>4000</v>
      </c>
      <c r="J20" s="5">
        <f t="shared" si="7"/>
        <v>96000</v>
      </c>
      <c r="L20" s="5">
        <f t="shared" si="8"/>
        <v>96000</v>
      </c>
      <c r="M20" s="5">
        <f t="shared" si="9"/>
        <v>20</v>
      </c>
      <c r="N20" s="19">
        <f t="shared" si="4"/>
        <v>1.4911578335543905</v>
      </c>
      <c r="O20" s="20">
        <f t="shared" si="5"/>
        <v>29.823156671087808</v>
      </c>
      <c r="P20" s="12">
        <f t="shared" si="6"/>
        <v>4</v>
      </c>
    </row>
    <row r="21" spans="1:20" x14ac:dyDescent="0.25">
      <c r="A21" s="6" t="s">
        <v>122</v>
      </c>
      <c r="B21" s="6">
        <v>15</v>
      </c>
      <c r="C21" s="4">
        <v>30</v>
      </c>
      <c r="D21" s="6" t="s">
        <v>115</v>
      </c>
      <c r="E21" s="7" t="s">
        <v>99</v>
      </c>
      <c r="H21" s="5">
        <v>24</v>
      </c>
      <c r="I21" s="5">
        <v>4000</v>
      </c>
      <c r="J21" s="5">
        <f t="shared" ref="J21:J23" si="10">H21*I21</f>
        <v>96000</v>
      </c>
      <c r="L21" s="5">
        <f t="shared" si="8"/>
        <v>96000</v>
      </c>
      <c r="M21" s="5">
        <f t="shared" si="9"/>
        <v>30</v>
      </c>
      <c r="N21" s="19">
        <f t="shared" si="4"/>
        <v>1.4911578335543905</v>
      </c>
      <c r="O21" s="20">
        <f t="shared" si="5"/>
        <v>44.734735006631716</v>
      </c>
      <c r="P21" s="12">
        <f t="shared" si="6"/>
        <v>4</v>
      </c>
    </row>
    <row r="22" spans="1:20" x14ac:dyDescent="0.25">
      <c r="A22" s="6" t="s">
        <v>122</v>
      </c>
      <c r="B22" s="6">
        <v>15</v>
      </c>
      <c r="C22" s="6">
        <v>20</v>
      </c>
      <c r="D22" s="6" t="s">
        <v>120</v>
      </c>
      <c r="E22" s="7" t="s">
        <v>98</v>
      </c>
      <c r="H22" s="5">
        <v>24</v>
      </c>
      <c r="I22" s="5">
        <v>4000</v>
      </c>
      <c r="J22" s="5">
        <f t="shared" si="10"/>
        <v>96000</v>
      </c>
      <c r="L22" s="5">
        <f t="shared" si="8"/>
        <v>96000</v>
      </c>
      <c r="M22" s="5">
        <f t="shared" si="9"/>
        <v>20</v>
      </c>
      <c r="N22" s="19">
        <f t="shared" si="4"/>
        <v>1.4911578335543905</v>
      </c>
      <c r="O22" s="20">
        <f t="shared" si="5"/>
        <v>29.823156671087808</v>
      </c>
      <c r="P22" s="12">
        <f t="shared" si="6"/>
        <v>4</v>
      </c>
    </row>
    <row r="23" spans="1:20" x14ac:dyDescent="0.25">
      <c r="A23" s="6" t="s">
        <v>122</v>
      </c>
      <c r="B23" s="6">
        <v>15</v>
      </c>
      <c r="C23" s="6">
        <v>20</v>
      </c>
      <c r="D23" s="6" t="s">
        <v>121</v>
      </c>
      <c r="E23" s="7" t="s">
        <v>98</v>
      </c>
      <c r="H23" s="5">
        <v>24</v>
      </c>
      <c r="I23" s="5">
        <v>4000</v>
      </c>
      <c r="J23" s="5">
        <f t="shared" si="10"/>
        <v>96000</v>
      </c>
      <c r="L23" s="5">
        <f t="shared" si="8"/>
        <v>96000</v>
      </c>
      <c r="M23" s="5">
        <f t="shared" si="9"/>
        <v>20</v>
      </c>
      <c r="N23" s="19">
        <f t="shared" si="4"/>
        <v>1.4911578335543905</v>
      </c>
      <c r="O23" s="20">
        <f t="shared" si="5"/>
        <v>29.823156671087808</v>
      </c>
      <c r="P23" s="12">
        <f t="shared" si="6"/>
        <v>4</v>
      </c>
    </row>
    <row r="24" spans="1:20" x14ac:dyDescent="0.25">
      <c r="A24" s="6" t="s">
        <v>127</v>
      </c>
      <c r="B24" s="6">
        <v>4</v>
      </c>
      <c r="C24" s="6">
        <v>12</v>
      </c>
      <c r="D24" s="6" t="s">
        <v>109</v>
      </c>
      <c r="E24" s="7" t="s">
        <v>98</v>
      </c>
      <c r="F24" s="5">
        <v>30</v>
      </c>
      <c r="G24" s="6">
        <v>30</v>
      </c>
      <c r="H24" s="5">
        <v>10</v>
      </c>
      <c r="J24" s="5">
        <f>F24*G24*H24</f>
        <v>9000</v>
      </c>
      <c r="L24" s="5">
        <f t="shared" si="8"/>
        <v>9000</v>
      </c>
      <c r="M24" s="5">
        <f t="shared" si="9"/>
        <v>12</v>
      </c>
      <c r="N24" s="19">
        <f t="shared" si="4"/>
        <v>1</v>
      </c>
      <c r="O24" s="20">
        <f t="shared" si="5"/>
        <v>12</v>
      </c>
      <c r="P24" s="12">
        <f t="shared" si="6"/>
        <v>3</v>
      </c>
    </row>
    <row r="25" spans="1:20" x14ac:dyDescent="0.25">
      <c r="A25" s="6" t="s">
        <v>128</v>
      </c>
      <c r="B25" s="6">
        <v>8</v>
      </c>
      <c r="C25" s="6">
        <v>15</v>
      </c>
      <c r="D25" s="6" t="s">
        <v>109</v>
      </c>
      <c r="E25" s="7" t="s">
        <v>98</v>
      </c>
      <c r="F25" s="5">
        <v>80</v>
      </c>
      <c r="G25" s="6">
        <v>45</v>
      </c>
      <c r="H25" s="6">
        <v>22</v>
      </c>
      <c r="J25" s="5">
        <f>F25*G25*H25</f>
        <v>79200</v>
      </c>
      <c r="L25" s="5">
        <f t="shared" si="8"/>
        <v>79200</v>
      </c>
      <c r="M25" s="5">
        <f t="shared" si="9"/>
        <v>15</v>
      </c>
      <c r="N25" s="19">
        <f t="shared" si="4"/>
        <v>1.4911578335543905</v>
      </c>
      <c r="O25" s="20">
        <f t="shared" si="5"/>
        <v>22.367367503315858</v>
      </c>
      <c r="P25" s="12">
        <f t="shared" si="6"/>
        <v>3</v>
      </c>
      <c r="T25" s="5" t="s">
        <v>148</v>
      </c>
    </row>
    <row r="26" spans="1:20" x14ac:dyDescent="0.25">
      <c r="A26" s="6" t="s">
        <v>130</v>
      </c>
      <c r="B26" s="6">
        <v>6</v>
      </c>
      <c r="C26" s="6">
        <v>8</v>
      </c>
      <c r="D26" s="6" t="s">
        <v>109</v>
      </c>
      <c r="E26" s="7" t="s">
        <v>100</v>
      </c>
      <c r="F26" s="5">
        <v>80</v>
      </c>
      <c r="G26" s="6">
        <v>45</v>
      </c>
      <c r="H26" s="6">
        <v>22</v>
      </c>
      <c r="J26" s="5">
        <f>F26*G26*H26</f>
        <v>79200</v>
      </c>
      <c r="L26" s="5">
        <f t="shared" si="8"/>
        <v>79200</v>
      </c>
      <c r="M26" s="5">
        <f t="shared" si="9"/>
        <v>8</v>
      </c>
      <c r="N26" s="19">
        <f t="shared" si="4"/>
        <v>1.4911578335543905</v>
      </c>
      <c r="O26" s="20">
        <f t="shared" si="5"/>
        <v>11.929262668435124</v>
      </c>
      <c r="P26" s="12">
        <f t="shared" si="6"/>
        <v>3</v>
      </c>
    </row>
    <row r="27" spans="1:20" x14ac:dyDescent="0.25">
      <c r="A27" s="6" t="s">
        <v>108</v>
      </c>
      <c r="B27" s="6">
        <v>16</v>
      </c>
      <c r="C27" s="6">
        <v>20</v>
      </c>
      <c r="D27" s="6" t="s">
        <v>109</v>
      </c>
      <c r="E27" s="7" t="s">
        <v>98</v>
      </c>
      <c r="F27" s="5">
        <v>30</v>
      </c>
      <c r="G27" s="6">
        <v>30</v>
      </c>
      <c r="H27" s="5">
        <v>10</v>
      </c>
      <c r="J27" s="5">
        <f>F27*G27*H27</f>
        <v>9000</v>
      </c>
      <c r="L27" s="5">
        <f t="shared" si="8"/>
        <v>9000</v>
      </c>
      <c r="M27" s="5">
        <f t="shared" si="9"/>
        <v>20</v>
      </c>
      <c r="N27" s="19">
        <f t="shared" si="4"/>
        <v>1</v>
      </c>
      <c r="O27" s="20">
        <f t="shared" si="5"/>
        <v>20</v>
      </c>
      <c r="P27" s="12">
        <f t="shared" si="6"/>
        <v>3</v>
      </c>
    </row>
    <row r="28" spans="1:20" x14ac:dyDescent="0.25">
      <c r="A28" s="6" t="s">
        <v>112</v>
      </c>
      <c r="B28" s="6">
        <v>6</v>
      </c>
      <c r="C28" s="6">
        <v>10</v>
      </c>
      <c r="D28" s="6" t="s">
        <v>109</v>
      </c>
      <c r="E28" s="7" t="s">
        <v>100</v>
      </c>
      <c r="H28" s="5">
        <v>24</v>
      </c>
      <c r="I28" s="5">
        <v>2793200</v>
      </c>
      <c r="J28" s="5">
        <f t="shared" ref="J28" si="11">H28*I28</f>
        <v>67036800</v>
      </c>
      <c r="L28" s="5">
        <f t="shared" si="8"/>
        <v>67036800</v>
      </c>
      <c r="M28" s="5">
        <f t="shared" si="9"/>
        <v>10</v>
      </c>
      <c r="N28" s="19">
        <f t="shared" si="4"/>
        <v>7.7490706336818693</v>
      </c>
      <c r="O28" s="20">
        <f t="shared" si="5"/>
        <v>77.49070633681869</v>
      </c>
      <c r="P28" s="12">
        <f t="shared" si="6"/>
        <v>5</v>
      </c>
    </row>
    <row r="29" spans="1:20" x14ac:dyDescent="0.25">
      <c r="A29" s="6" t="s">
        <v>114</v>
      </c>
      <c r="B29" s="6">
        <v>8</v>
      </c>
      <c r="C29" s="4">
        <v>30</v>
      </c>
      <c r="D29" s="6" t="s">
        <v>115</v>
      </c>
      <c r="E29" s="7" t="s">
        <v>99</v>
      </c>
      <c r="F29" s="5">
        <v>10</v>
      </c>
      <c r="G29" s="6">
        <v>10</v>
      </c>
      <c r="H29" s="5">
        <v>10</v>
      </c>
      <c r="J29" s="5">
        <f>F29*G29*H29</f>
        <v>1000</v>
      </c>
      <c r="L29" s="5">
        <f t="shared" si="8"/>
        <v>1000</v>
      </c>
      <c r="M29" s="5">
        <f t="shared" si="9"/>
        <v>30</v>
      </c>
      <c r="N29" s="19">
        <f t="shared" si="4"/>
        <v>1</v>
      </c>
      <c r="O29" s="20">
        <f t="shared" si="5"/>
        <v>30</v>
      </c>
      <c r="P29" s="12">
        <f t="shared" si="6"/>
        <v>4</v>
      </c>
    </row>
    <row r="30" spans="1:20" x14ac:dyDescent="0.25">
      <c r="A30" s="6" t="s">
        <v>117</v>
      </c>
      <c r="B30" s="6">
        <v>20</v>
      </c>
      <c r="C30" s="4">
        <v>60</v>
      </c>
      <c r="D30" s="6" t="s">
        <v>115</v>
      </c>
      <c r="E30" s="8" t="s">
        <v>101</v>
      </c>
      <c r="F30" s="5">
        <v>40</v>
      </c>
      <c r="G30" s="6">
        <v>40</v>
      </c>
      <c r="H30" s="5">
        <v>22</v>
      </c>
      <c r="J30" s="5">
        <f>F30*G30*H30</f>
        <v>35200</v>
      </c>
      <c r="L30" s="5">
        <f t="shared" si="8"/>
        <v>35200</v>
      </c>
      <c r="M30" s="5">
        <f t="shared" si="9"/>
        <v>60</v>
      </c>
      <c r="N30" s="19">
        <f t="shared" si="4"/>
        <v>1.0620347155132266</v>
      </c>
      <c r="O30" s="20">
        <f t="shared" si="5"/>
        <v>63.722082930793597</v>
      </c>
      <c r="P30" s="12">
        <f t="shared" si="6"/>
        <v>5</v>
      </c>
    </row>
    <row r="31" spans="1:20" x14ac:dyDescent="0.25">
      <c r="A31" s="6" t="s">
        <v>119</v>
      </c>
      <c r="B31" s="6">
        <v>12</v>
      </c>
      <c r="C31" s="4">
        <v>60</v>
      </c>
      <c r="D31" s="6" t="s">
        <v>115</v>
      </c>
      <c r="E31" s="8" t="s">
        <v>101</v>
      </c>
      <c r="F31" s="5">
        <v>30</v>
      </c>
      <c r="G31" s="6">
        <v>30</v>
      </c>
      <c r="H31" s="5">
        <v>24</v>
      </c>
      <c r="J31" s="5">
        <f>F31*G31*H31</f>
        <v>21600</v>
      </c>
      <c r="L31" s="5">
        <f t="shared" si="8"/>
        <v>21600</v>
      </c>
      <c r="M31" s="5">
        <f t="shared" si="9"/>
        <v>60</v>
      </c>
      <c r="N31" s="19">
        <f t="shared" si="4"/>
        <v>1.0620347155132266</v>
      </c>
      <c r="O31" s="20">
        <f t="shared" si="5"/>
        <v>63.722082930793597</v>
      </c>
      <c r="P31" s="12">
        <f t="shared" si="6"/>
        <v>5</v>
      </c>
    </row>
    <row r="32" spans="1:20" x14ac:dyDescent="0.25">
      <c r="A32" s="6" t="s">
        <v>119</v>
      </c>
      <c r="B32" s="6">
        <v>7</v>
      </c>
      <c r="C32" s="6">
        <v>8</v>
      </c>
      <c r="D32" s="6" t="s">
        <v>120</v>
      </c>
      <c r="E32" s="7" t="s">
        <v>100</v>
      </c>
      <c r="F32" s="5">
        <v>30</v>
      </c>
      <c r="G32" s="6">
        <v>30</v>
      </c>
      <c r="H32" s="5">
        <v>24</v>
      </c>
      <c r="J32" s="5">
        <f t="shared" ref="J32:J33" si="12">F32*G32*H32</f>
        <v>21600</v>
      </c>
      <c r="L32" s="5">
        <f t="shared" si="8"/>
        <v>21600</v>
      </c>
      <c r="M32" s="5">
        <f t="shared" si="9"/>
        <v>8</v>
      </c>
      <c r="N32" s="19">
        <f t="shared" si="4"/>
        <v>1.0620347155132266</v>
      </c>
      <c r="O32" s="20">
        <f t="shared" si="5"/>
        <v>8.4962777241058127</v>
      </c>
      <c r="P32" s="12">
        <f t="shared" si="6"/>
        <v>2</v>
      </c>
    </row>
    <row r="33" spans="1:16" x14ac:dyDescent="0.25">
      <c r="A33" s="6" t="s">
        <v>119</v>
      </c>
      <c r="B33" s="6">
        <v>14</v>
      </c>
      <c r="C33" s="6">
        <v>18</v>
      </c>
      <c r="D33" s="6" t="s">
        <v>120</v>
      </c>
      <c r="E33" s="7" t="s">
        <v>98</v>
      </c>
      <c r="F33" s="5">
        <v>30</v>
      </c>
      <c r="G33" s="6">
        <v>30</v>
      </c>
      <c r="H33" s="5">
        <v>24</v>
      </c>
      <c r="J33" s="5">
        <f t="shared" si="12"/>
        <v>21600</v>
      </c>
      <c r="L33" s="5">
        <f t="shared" si="8"/>
        <v>21600</v>
      </c>
      <c r="M33" s="5">
        <f t="shared" si="9"/>
        <v>18</v>
      </c>
      <c r="N33" s="19">
        <f t="shared" si="4"/>
        <v>1.0620347155132266</v>
      </c>
      <c r="O33" s="20">
        <f t="shared" si="5"/>
        <v>19.116624879238078</v>
      </c>
      <c r="P33" s="12">
        <f t="shared" si="6"/>
        <v>3</v>
      </c>
    </row>
    <row r="34" spans="1:16" x14ac:dyDescent="0.25">
      <c r="A34" s="6" t="s">
        <v>123</v>
      </c>
      <c r="B34" s="6">
        <v>15</v>
      </c>
      <c r="C34" s="4">
        <v>30</v>
      </c>
      <c r="D34" s="6" t="s">
        <v>109</v>
      </c>
      <c r="E34" s="7" t="s">
        <v>99</v>
      </c>
      <c r="F34" s="5">
        <v>30</v>
      </c>
      <c r="G34" s="6">
        <v>30</v>
      </c>
      <c r="H34" s="5">
        <v>24</v>
      </c>
      <c r="J34" s="5">
        <f t="shared" ref="J34" si="13">F34*G34*H34</f>
        <v>21600</v>
      </c>
      <c r="L34" s="5">
        <f t="shared" si="8"/>
        <v>21600</v>
      </c>
      <c r="M34" s="5">
        <f t="shared" si="9"/>
        <v>30</v>
      </c>
      <c r="N34" s="19">
        <f t="shared" si="4"/>
        <v>1.0620347155132266</v>
      </c>
      <c r="O34" s="20">
        <f t="shared" si="5"/>
        <v>31.861041465396799</v>
      </c>
      <c r="P34" s="12">
        <f t="shared" si="6"/>
        <v>4</v>
      </c>
    </row>
    <row r="35" spans="1:16" x14ac:dyDescent="0.25">
      <c r="A35" s="6" t="s">
        <v>124</v>
      </c>
      <c r="B35" s="6">
        <v>6</v>
      </c>
      <c r="C35" s="6">
        <v>10</v>
      </c>
      <c r="D35" s="6" t="s">
        <v>125</v>
      </c>
      <c r="E35" s="7" t="s">
        <v>100</v>
      </c>
      <c r="F35" s="5">
        <v>100</v>
      </c>
      <c r="G35" s="6">
        <v>100</v>
      </c>
      <c r="H35" s="6">
        <v>40</v>
      </c>
      <c r="J35" s="5">
        <f>F35*G35*H35</f>
        <v>400000</v>
      </c>
      <c r="L35" s="5">
        <f t="shared" si="8"/>
        <v>400000</v>
      </c>
      <c r="M35" s="5">
        <f t="shared" si="9"/>
        <v>10</v>
      </c>
      <c r="N35" s="19">
        <f t="shared" si="4"/>
        <v>5.9426528115963722</v>
      </c>
      <c r="O35" s="20">
        <f t="shared" si="5"/>
        <v>59.42652811596372</v>
      </c>
      <c r="P35" s="12">
        <f t="shared" si="6"/>
        <v>5</v>
      </c>
    </row>
    <row r="36" spans="1:16" x14ac:dyDescent="0.25">
      <c r="A36" s="6" t="s">
        <v>126</v>
      </c>
      <c r="B36" s="6">
        <v>12</v>
      </c>
      <c r="C36" s="4">
        <v>30</v>
      </c>
      <c r="D36" s="6" t="s">
        <v>115</v>
      </c>
      <c r="E36" s="7" t="s">
        <v>99</v>
      </c>
      <c r="F36" s="5">
        <v>30</v>
      </c>
      <c r="G36" s="6">
        <v>30</v>
      </c>
      <c r="H36" s="5">
        <v>24</v>
      </c>
      <c r="J36" s="5">
        <f t="shared" ref="J36:J38" si="14">F36*G36*H36</f>
        <v>21600</v>
      </c>
      <c r="L36" s="5">
        <f t="shared" si="8"/>
        <v>21600</v>
      </c>
      <c r="M36" s="5">
        <f t="shared" si="9"/>
        <v>30</v>
      </c>
      <c r="N36" s="19">
        <f t="shared" si="4"/>
        <v>1.0620347155132266</v>
      </c>
      <c r="O36" s="20">
        <f t="shared" si="5"/>
        <v>31.861041465396799</v>
      </c>
      <c r="P36" s="12">
        <f t="shared" si="6"/>
        <v>4</v>
      </c>
    </row>
    <row r="37" spans="1:16" x14ac:dyDescent="0.25">
      <c r="A37" s="6" t="s">
        <v>126</v>
      </c>
      <c r="B37" s="6">
        <v>6</v>
      </c>
      <c r="C37" s="6">
        <v>12</v>
      </c>
      <c r="D37" s="6" t="s">
        <v>121</v>
      </c>
      <c r="E37" s="7" t="s">
        <v>98</v>
      </c>
      <c r="F37" s="5">
        <v>30</v>
      </c>
      <c r="G37" s="6">
        <v>30</v>
      </c>
      <c r="H37" s="5">
        <v>24</v>
      </c>
      <c r="J37" s="5">
        <f t="shared" si="14"/>
        <v>21600</v>
      </c>
      <c r="L37" s="5">
        <f t="shared" si="8"/>
        <v>21600</v>
      </c>
      <c r="M37" s="5">
        <f t="shared" si="9"/>
        <v>12</v>
      </c>
      <c r="N37" s="19">
        <f t="shared" si="4"/>
        <v>1.0620347155132266</v>
      </c>
      <c r="O37" s="20">
        <f t="shared" si="5"/>
        <v>12.744416586158719</v>
      </c>
      <c r="P37" s="12">
        <f t="shared" si="6"/>
        <v>3</v>
      </c>
    </row>
    <row r="38" spans="1:16" x14ac:dyDescent="0.25">
      <c r="A38" s="6" t="s">
        <v>129</v>
      </c>
      <c r="B38" s="6">
        <v>20</v>
      </c>
      <c r="C38" s="4">
        <v>30</v>
      </c>
      <c r="D38" s="6" t="s">
        <v>109</v>
      </c>
      <c r="E38" s="7" t="s">
        <v>99</v>
      </c>
      <c r="F38" s="5">
        <v>100</v>
      </c>
      <c r="G38" s="6">
        <v>50</v>
      </c>
      <c r="H38" s="5">
        <v>12</v>
      </c>
      <c r="J38" s="5">
        <f t="shared" si="14"/>
        <v>60000</v>
      </c>
      <c r="L38" s="5">
        <f t="shared" si="8"/>
        <v>60000</v>
      </c>
      <c r="M38" s="5">
        <f t="shared" si="9"/>
        <v>30</v>
      </c>
      <c r="N38" s="19">
        <f t="shared" si="4"/>
        <v>1.4911578335543905</v>
      </c>
      <c r="O38" s="20">
        <f t="shared" si="5"/>
        <v>44.734735006631716</v>
      </c>
      <c r="P38" s="12">
        <f t="shared" si="6"/>
        <v>4</v>
      </c>
    </row>
    <row r="39" spans="1:16" x14ac:dyDescent="0.25">
      <c r="A39" s="6" t="s">
        <v>131</v>
      </c>
      <c r="B39" s="6">
        <v>8</v>
      </c>
      <c r="C39" s="6">
        <v>15</v>
      </c>
      <c r="D39" s="6" t="s">
        <v>109</v>
      </c>
      <c r="E39" s="7" t="s">
        <v>98</v>
      </c>
      <c r="F39" s="5">
        <v>80</v>
      </c>
      <c r="G39" s="6">
        <v>45</v>
      </c>
      <c r="H39" s="6">
        <v>22</v>
      </c>
      <c r="J39" s="5">
        <f>F39*G39*H39</f>
        <v>79200</v>
      </c>
      <c r="L39" s="5">
        <f t="shared" si="8"/>
        <v>79200</v>
      </c>
      <c r="M39" s="5">
        <f t="shared" si="9"/>
        <v>15</v>
      </c>
      <c r="N39" s="19">
        <f t="shared" si="4"/>
        <v>1.4911578335543905</v>
      </c>
      <c r="O39" s="20">
        <f t="shared" si="5"/>
        <v>22.367367503315858</v>
      </c>
      <c r="P39" s="12">
        <f t="shared" si="6"/>
        <v>3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Standards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walt</cp:lastModifiedBy>
  <dcterms:created xsi:type="dcterms:W3CDTF">2021-05-30T22:44:14Z</dcterms:created>
  <dcterms:modified xsi:type="dcterms:W3CDTF">2021-05-31T11:42:09Z</dcterms:modified>
</cp:coreProperties>
</file>