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Summary" sheetId="1" r:id="rId1"/>
    <sheet name="Details" sheetId="2" r:id="rId2"/>
    <sheet name="1927-2016" sheetId="3" r:id="rId3"/>
    <sheet name="Sheet1" sheetId="4" r:id="rId4"/>
    <sheet name="Sheet2" sheetId="5" r:id="rId5"/>
    <sheet name="Sheet3" sheetId="6" r:id="rId6"/>
  </sheets>
  <calcPr calcId="145621"/>
</workbook>
</file>

<file path=xl/calcChain.xml><?xml version="1.0" encoding="utf-8"?>
<calcChain xmlns="http://schemas.openxmlformats.org/spreadsheetml/2006/main">
  <c r="G94" i="5" l="1"/>
  <c r="F94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1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  <c r="B20" i="3"/>
  <c r="B21" i="3"/>
  <c r="B19" i="3"/>
  <c r="B18" i="3"/>
  <c r="B17" i="3"/>
  <c r="B10" i="3"/>
  <c r="B8" i="3"/>
  <c r="C2" i="5"/>
  <c r="C3" i="5" s="1"/>
  <c r="C4" i="5" s="1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B99" i="3" l="1"/>
  <c r="C16" i="3"/>
  <c r="B7" i="3"/>
  <c r="E7" i="3" s="1"/>
  <c r="B6" i="3"/>
  <c r="E6" i="3" s="1"/>
  <c r="B13" i="3"/>
  <c r="E13" i="3" s="1"/>
  <c r="B12" i="3"/>
  <c r="E12" i="3" s="1"/>
  <c r="B11" i="3"/>
  <c r="E11" i="3" s="1"/>
  <c r="D15" i="3"/>
  <c r="E15" i="3" s="1"/>
  <c r="D14" i="3"/>
  <c r="E14" i="3" s="1"/>
  <c r="B5" i="3"/>
  <c r="E5" i="3" s="1"/>
  <c r="B4" i="3"/>
  <c r="E4" i="3" s="1"/>
  <c r="B3" i="3"/>
  <c r="E3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D38" i="2" l="1"/>
  <c r="B28" i="1"/>
  <c r="G35" i="2" l="1"/>
  <c r="J15" i="2"/>
  <c r="J14" i="2"/>
  <c r="J13" i="2"/>
  <c r="J31" i="2"/>
  <c r="J28" i="2"/>
  <c r="J21" i="2"/>
  <c r="J20" i="2"/>
  <c r="J7" i="2"/>
  <c r="J5" i="2"/>
  <c r="J32" i="2"/>
  <c r="G25" i="1"/>
  <c r="I25" i="1"/>
  <c r="I10" i="1"/>
  <c r="I9" i="1"/>
  <c r="I6" i="1"/>
  <c r="I22" i="1"/>
  <c r="G31" i="2"/>
  <c r="G30" i="2"/>
  <c r="G29" i="2"/>
  <c r="G27" i="2"/>
  <c r="G28" i="2"/>
  <c r="G21" i="2"/>
  <c r="G20" i="2"/>
  <c r="H18" i="2" s="1"/>
  <c r="G17" i="2"/>
  <c r="G16" i="2"/>
  <c r="G15" i="2"/>
  <c r="G14" i="2"/>
  <c r="G13" i="2"/>
  <c r="G5" i="2"/>
  <c r="G6" i="2"/>
  <c r="G7" i="2"/>
  <c r="G10" i="2"/>
  <c r="G9" i="2"/>
  <c r="G8" i="2"/>
  <c r="G4" i="2"/>
  <c r="G13" i="1"/>
  <c r="G10" i="1"/>
  <c r="G9" i="1"/>
  <c r="G6" i="1"/>
  <c r="G5" i="1"/>
  <c r="J35" i="2" l="1"/>
  <c r="H3" i="2"/>
  <c r="H12" i="2"/>
  <c r="H26" i="2"/>
  <c r="H35" i="2" l="1"/>
</calcChain>
</file>

<file path=xl/sharedStrings.xml><?xml version="1.0" encoding="utf-8"?>
<sst xmlns="http://schemas.openxmlformats.org/spreadsheetml/2006/main" count="165" uniqueCount="115">
  <si>
    <t>Rescission</t>
  </si>
  <si>
    <t>Grants-in-Aid for Airports</t>
  </si>
  <si>
    <t>Rescission ($260,000)</t>
  </si>
  <si>
    <t>Cancellation</t>
  </si>
  <si>
    <t>ACTUAL</t>
  </si>
  <si>
    <t>ENACTED</t>
  </si>
  <si>
    <t>REQUEST</t>
  </si>
  <si>
    <t>Operations</t>
  </si>
  <si>
    <t>Subtotal</t>
  </si>
  <si>
    <t>Research, Engineering and Development</t>
  </si>
  <si>
    <t>Contract Authority (AATF)*</t>
  </si>
  <si>
    <t>Pop Up Contract Authority (49 USC 48112)</t>
  </si>
  <si>
    <t>[$3,350,000]</t>
  </si>
  <si>
    <t>[2,900,000]</t>
  </si>
  <si>
    <t>---------------</t>
  </si>
  <si>
    <t>TOTAL</t>
  </si>
  <si>
    <t>Appropriations</t>
  </si>
  <si>
    <t>Rescissions</t>
  </si>
  <si>
    <t>Cancellations</t>
  </si>
  <si>
    <t>Facilities and Equipment</t>
  </si>
  <si>
    <t>Obligation Limitation [Non-Add]</t>
  </si>
  <si>
    <t>Overflight Fees</t>
  </si>
  <si>
    <t>Overflight Fees (Transfer to EAS)</t>
  </si>
  <si>
    <t>FY 2014</t>
  </si>
  <si>
    <t>FY 2015</t>
  </si>
  <si>
    <t>FY 2016</t>
  </si>
  <si>
    <t>10 yr dep</t>
  </si>
  <si>
    <t>IP since 1956</t>
  </si>
  <si>
    <t>IP fwd</t>
  </si>
  <si>
    <t xml:space="preserve">ACCOUNT NAME </t>
  </si>
  <si>
    <t xml:space="preserve">Operations </t>
  </si>
  <si>
    <t xml:space="preserve">Air Traffic Organization (ATO) </t>
  </si>
  <si>
    <t xml:space="preserve">Aviation Safety (AVS) </t>
  </si>
  <si>
    <t xml:space="preserve">Commercial Space Transportation (AST) </t>
  </si>
  <si>
    <t xml:space="preserve">Finance &amp; Management (AFN) </t>
  </si>
  <si>
    <t xml:space="preserve">NextGen (ANG) </t>
  </si>
  <si>
    <t xml:space="preserve">Security and Hazardous Materials Safety (ASH)** </t>
  </si>
  <si>
    <t xml:space="preserve">Staff Offices </t>
  </si>
  <si>
    <t xml:space="preserve">Facilities &amp; Equipment </t>
  </si>
  <si>
    <t xml:space="preserve">Engineering, Development, Test and Evaluation </t>
  </si>
  <si>
    <t xml:space="preserve">Air Traffic Control Facilities and Equipment </t>
  </si>
  <si>
    <t xml:space="preserve">Non-Air Traffic Control Facilities and Equipment </t>
  </si>
  <si>
    <t xml:space="preserve">Facilities and Equipment Mission Support </t>
  </si>
  <si>
    <t xml:space="preserve">Personnel and Related Expenses </t>
  </si>
  <si>
    <t xml:space="preserve">ADS-B Subscription and WAAS GEOs *** </t>
  </si>
  <si>
    <t xml:space="preserve">Research, Engineering &amp; Development </t>
  </si>
  <si>
    <t xml:space="preserve">Improve Aviation Safety </t>
  </si>
  <si>
    <t xml:space="preserve">Improve Efficiency </t>
  </si>
  <si>
    <t xml:space="preserve">Reduce Environmental Impacts </t>
  </si>
  <si>
    <t xml:space="preserve">Mission Support </t>
  </si>
  <si>
    <t xml:space="preserve">Grants-in-Aid for Airports </t>
  </si>
  <si>
    <t xml:space="preserve">Personnel &amp; Related Expenses </t>
  </si>
  <si>
    <t xml:space="preserve">Airport Technology Research </t>
  </si>
  <si>
    <t xml:space="preserve">Small Community Air Service </t>
  </si>
  <si>
    <t xml:space="preserve">Airport Cooperative Research Program </t>
  </si>
  <si>
    <t xml:space="preserve">TOTAL: </t>
  </si>
  <si>
    <t>Total Value</t>
  </si>
  <si>
    <t>ACCOUNT NAME</t>
  </si>
  <si>
    <t>Goodwill 1yr</t>
  </si>
  <si>
    <t>ACTUAL*</t>
  </si>
  <si>
    <t>gross 1 yr</t>
  </si>
  <si>
    <t>$30 million per day in airline ticket taxes</t>
  </si>
  <si>
    <t>Inflation adusted tax payer invetsment since 1956</t>
  </si>
  <si>
    <t>General</t>
  </si>
  <si>
    <t>AATF</t>
  </si>
  <si>
    <t>Total</t>
  </si>
  <si>
    <t>Year</t>
  </si>
  <si>
    <t>Appropriation</t>
  </si>
  <si>
    <r>
      <t xml:space="preserve"> </t>
    </r>
    <r>
      <rPr>
        <u/>
        <sz val="10"/>
        <color rgb="FF000000"/>
        <rFont val="Times New Roman"/>
        <family val="1"/>
      </rPr>
      <t>Year</t>
    </r>
  </si>
  <si>
    <t xml:space="preserve">Appropriation </t>
  </si>
  <si>
    <t xml:space="preserve">(Aeronautics Branch) </t>
  </si>
  <si>
    <t xml:space="preserve">(Bureau of Air Commerce) </t>
  </si>
  <si>
    <t xml:space="preserve">(Federal Aviation Agency) </t>
  </si>
  <si>
    <t xml:space="preserve">(Civil Aeronautics Authority) </t>
  </si>
  <si>
    <t xml:space="preserve">(Civil Aeronautics Admin.) </t>
  </si>
  <si>
    <t xml:space="preserve">(Federal Aviation Admin.) </t>
  </si>
  <si>
    <t>Federal Aviation Admin</t>
  </si>
  <si>
    <t>Federal Aviation Agency</t>
  </si>
  <si>
    <t>Civil Aeronautics Admin</t>
  </si>
  <si>
    <t>Civil Aeronautics Authority</t>
  </si>
  <si>
    <t>Bureau of Air Commerce</t>
  </si>
  <si>
    <t>Aeronautics Branch</t>
  </si>
  <si>
    <t>AATF: Airport and Airway Development and Revenue Act of 1970</t>
  </si>
  <si>
    <t>NA</t>
  </si>
  <si>
    <t>Date</t>
  </si>
  <si>
    <t>Jan 1, 1899</t>
  </si>
  <si>
    <t>Jan 1, 1898</t>
  </si>
  <si>
    <t>Jan 1, 1897</t>
  </si>
  <si>
    <t>Jan 1, 1896</t>
  </si>
  <si>
    <t>Jan 1, 1895</t>
  </si>
  <si>
    <t>Jan 1, 1894</t>
  </si>
  <si>
    <t>Jan 1, 1893</t>
  </si>
  <si>
    <t>Jan 1, 1892</t>
  </si>
  <si>
    <t>Jan 1, 1891</t>
  </si>
  <si>
    <t>Jan 1, 1890</t>
  </si>
  <si>
    <t>Jan 1, 1889</t>
  </si>
  <si>
    <t>Jan 1, 1888</t>
  </si>
  <si>
    <t>Jan 1, 1887</t>
  </si>
  <si>
    <t>Jan 1, 1886</t>
  </si>
  <si>
    <t>Jan 1, 1885</t>
  </si>
  <si>
    <t>Jan 1, 1884</t>
  </si>
  <si>
    <t>Jan 1, 1883</t>
  </si>
  <si>
    <t>Jan 1, 1882</t>
  </si>
  <si>
    <t>Jan 1, 1881</t>
  </si>
  <si>
    <t>Jan 1, 1880</t>
  </si>
  <si>
    <t>Jan 1, 1879</t>
  </si>
  <si>
    <t>Jan 1, 1878</t>
  </si>
  <si>
    <t>Jan 1, 1877</t>
  </si>
  <si>
    <t>Jan 1, 1876</t>
  </si>
  <si>
    <t>Jan 1, 1875</t>
  </si>
  <si>
    <t>Jan 1, 1874</t>
  </si>
  <si>
    <t>Jan 1, 1873</t>
  </si>
  <si>
    <t>Jan 1, 1872</t>
  </si>
  <si>
    <t>Value</t>
  </si>
  <si>
    <t>http://www.multpl.com/inflation/table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</si>
</sst>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_);[Red]\(&quot;$&quot;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111111"/>
      <name val="Arial"/>
      <family val="2"/>
    </font>
    <font>
      <i/>
      <sz val="12"/>
      <color theme="1"/>
      <name val="Times New Roman"/>
      <family val="1"/>
    </font>
    <font>
      <b/>
      <sz val="11"/>
      <color rgb="FF1111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D7D7D7"/>
      </left>
      <right style="medium">
        <color rgb="FFFFFFFF"/>
      </right>
      <top style="medium">
        <color rgb="FFD7D7D7"/>
      </top>
      <bottom/>
      <diagonal/>
    </border>
    <border>
      <left style="medium">
        <color rgb="FFEAEAEA"/>
      </left>
      <right style="medium">
        <color rgb="FFD7D7D7"/>
      </right>
      <top style="medium">
        <color rgb="FFD7D7D7"/>
      </top>
      <bottom/>
      <diagonal/>
    </border>
    <border>
      <left style="medium">
        <color rgb="FFD7D7D7"/>
      </left>
      <right style="medium">
        <color rgb="FFFFFFFF"/>
      </right>
      <top/>
      <bottom/>
      <diagonal/>
    </border>
    <border>
      <left style="medium">
        <color rgb="FFEAEAEA"/>
      </left>
      <right style="medium">
        <color rgb="FFD7D7D7"/>
      </right>
      <top/>
      <bottom/>
      <diagonal/>
    </border>
    <border>
      <left style="medium">
        <color rgb="FFD7D7D7"/>
      </left>
      <right style="medium">
        <color rgb="FFFFFFFF"/>
      </right>
      <top/>
      <bottom style="medium">
        <color rgb="FFD7D7D7"/>
      </bottom>
      <diagonal/>
    </border>
    <border>
      <left style="medium">
        <color rgb="FFEAEAEA"/>
      </left>
      <right style="medium">
        <color rgb="FFD7D7D7"/>
      </right>
      <top/>
      <bottom style="medium">
        <color rgb="FFD7D7D7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6" fontId="2" fillId="0" borderId="0" xfId="0" applyNumberFormat="1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6" fontId="3" fillId="0" borderId="0" xfId="0" applyNumberFormat="1" applyFont="1" applyAlignment="1">
      <alignment vertical="center" wrapText="1"/>
    </xf>
    <xf numFmtId="6" fontId="4" fillId="0" borderId="0" xfId="0" applyNumberFormat="1" applyFont="1"/>
    <xf numFmtId="164" fontId="4" fillId="0" borderId="0" xfId="0" applyNumberFormat="1" applyFont="1"/>
    <xf numFmtId="6" fontId="3" fillId="0" borderId="0" xfId="0" applyNumberFormat="1" applyFont="1"/>
    <xf numFmtId="0" fontId="3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9" fontId="4" fillId="0" borderId="0" xfId="0" applyNumberFormat="1" applyFont="1"/>
    <xf numFmtId="0" fontId="7" fillId="0" borderId="0" xfId="0" applyFont="1"/>
    <xf numFmtId="6" fontId="7" fillId="0" borderId="0" xfId="0" applyNumberFormat="1" applyFont="1" applyAlignment="1">
      <alignment vertical="center" wrapText="1"/>
    </xf>
    <xf numFmtId="6" fontId="3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6" fontId="6" fillId="0" borderId="0" xfId="0" applyNumberFormat="1" applyFont="1" applyAlignment="1">
      <alignment vertical="center" wrapText="1"/>
    </xf>
    <xf numFmtId="15" fontId="9" fillId="2" borderId="3" xfId="0" applyNumberFormat="1" applyFont="1" applyFill="1" applyBorder="1" applyAlignment="1">
      <alignment horizontal="right" vertical="center" wrapText="1" indent="1"/>
    </xf>
    <xf numFmtId="10" fontId="9" fillId="2" borderId="4" xfId="0" applyNumberFormat="1" applyFont="1" applyFill="1" applyBorder="1" applyAlignment="1">
      <alignment horizontal="left" vertical="center" wrapText="1" indent="1"/>
    </xf>
    <xf numFmtId="15" fontId="9" fillId="0" borderId="3" xfId="0" applyNumberFormat="1" applyFont="1" applyBorder="1" applyAlignment="1">
      <alignment horizontal="right" vertical="center" wrapText="1" indent="1"/>
    </xf>
    <xf numFmtId="10" fontId="9" fillId="0" borderId="4" xfId="0" applyNumberFormat="1" applyFont="1" applyBorder="1" applyAlignment="1">
      <alignment horizontal="left" vertical="center" wrapText="1" indent="1"/>
    </xf>
    <xf numFmtId="15" fontId="9" fillId="2" borderId="5" xfId="0" applyNumberFormat="1" applyFont="1" applyFill="1" applyBorder="1" applyAlignment="1">
      <alignment horizontal="right" vertical="center" wrapText="1" indent="1"/>
    </xf>
    <xf numFmtId="10" fontId="9" fillId="2" borderId="6" xfId="0" applyNumberFormat="1" applyFont="1" applyFill="1" applyBorder="1" applyAlignment="1">
      <alignment horizontal="left" vertical="center" wrapText="1" indent="1"/>
    </xf>
    <xf numFmtId="6" fontId="10" fillId="3" borderId="0" xfId="0" applyNumberFormat="1" applyFont="1" applyFill="1"/>
    <xf numFmtId="6" fontId="0" fillId="0" borderId="0" xfId="0" applyNumberFormat="1"/>
    <xf numFmtId="6" fontId="8" fillId="0" borderId="0" xfId="0" applyNumberFormat="1" applyFont="1"/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right" vertical="center" wrapText="1" indent="1"/>
    </xf>
    <xf numFmtId="0" fontId="9" fillId="0" borderId="3" xfId="0" applyFont="1" applyBorder="1" applyAlignment="1">
      <alignment horizontal="right" vertical="center" wrapText="1" indent="1"/>
    </xf>
    <xf numFmtId="0" fontId="9" fillId="0" borderId="5" xfId="0" applyFont="1" applyBorder="1" applyAlignment="1">
      <alignment horizontal="right" vertical="center" wrapText="1" indent="1"/>
    </xf>
    <xf numFmtId="10" fontId="9" fillId="0" borderId="6" xfId="0" applyNumberFormat="1" applyFont="1" applyBorder="1" applyAlignment="1">
      <alignment horizontal="left" vertical="center" wrapText="1" indent="1"/>
    </xf>
    <xf numFmtId="8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28" sqref="B28"/>
    </sheetView>
  </sheetViews>
  <sheetFormatPr defaultRowHeight="15" x14ac:dyDescent="0.25"/>
  <cols>
    <col min="1" max="1" width="34.42578125" style="1" bestFit="1" customWidth="1"/>
    <col min="2" max="2" width="15.140625" style="1" bestFit="1" customWidth="1"/>
    <col min="3" max="4" width="13.28515625" style="1" bestFit="1" customWidth="1"/>
    <col min="5" max="5" width="9.140625" style="1"/>
    <col min="6" max="6" width="13.85546875" style="1" bestFit="1" customWidth="1"/>
    <col min="7" max="7" width="13.28515625" style="1" bestFit="1" customWidth="1"/>
    <col min="8" max="8" width="13.85546875" style="1" bestFit="1" customWidth="1"/>
    <col min="9" max="9" width="13.28515625" style="1" bestFit="1" customWidth="1"/>
    <col min="10" max="16384" width="9.140625" style="1"/>
  </cols>
  <sheetData>
    <row r="1" spans="1:9" x14ac:dyDescent="0.25">
      <c r="B1" s="2" t="s">
        <v>23</v>
      </c>
      <c r="C1" s="2" t="s">
        <v>24</v>
      </c>
      <c r="D1" s="2" t="s">
        <v>25</v>
      </c>
    </row>
    <row r="2" spans="1:9" x14ac:dyDescent="0.25">
      <c r="A2" s="2" t="s">
        <v>57</v>
      </c>
      <c r="B2" s="2" t="s">
        <v>4</v>
      </c>
      <c r="C2" s="2" t="s">
        <v>5</v>
      </c>
      <c r="D2" s="2" t="s">
        <v>6</v>
      </c>
      <c r="I2" s="3"/>
    </row>
    <row r="3" spans="1:9" x14ac:dyDescent="0.25">
      <c r="A3" s="2" t="s">
        <v>7</v>
      </c>
      <c r="B3" s="3">
        <v>9651422</v>
      </c>
      <c r="C3" s="3">
        <v>9740700</v>
      </c>
      <c r="D3" s="3">
        <v>9915000</v>
      </c>
      <c r="I3" s="3"/>
    </row>
    <row r="4" spans="1:9" x14ac:dyDescent="0.25">
      <c r="A4" s="4" t="s">
        <v>0</v>
      </c>
      <c r="I4" s="3"/>
    </row>
    <row r="5" spans="1:9" x14ac:dyDescent="0.25">
      <c r="A5" s="2" t="s">
        <v>8</v>
      </c>
      <c r="B5" s="5">
        <v>9651422</v>
      </c>
      <c r="C5" s="5">
        <v>9740700</v>
      </c>
      <c r="D5" s="5">
        <v>9915000</v>
      </c>
      <c r="F5" s="6" t="s">
        <v>58</v>
      </c>
      <c r="G5" s="3">
        <f>D5</f>
        <v>9915000</v>
      </c>
      <c r="I5" s="3"/>
    </row>
    <row r="6" spans="1:9" x14ac:dyDescent="0.25">
      <c r="A6" s="2" t="s">
        <v>19</v>
      </c>
      <c r="B6" s="3">
        <v>2600000</v>
      </c>
      <c r="C6" s="3">
        <v>2600000</v>
      </c>
      <c r="D6" s="3">
        <v>2855000</v>
      </c>
      <c r="F6" s="6" t="s">
        <v>26</v>
      </c>
      <c r="G6" s="3">
        <f>D6*1+D6*0.9+D6*0.8+D6*0.7+D6*0.6+D6*0.5+D6*0.4+D6*0.3+D6*0.2+D6*0.1+D6*0</f>
        <v>15702500</v>
      </c>
      <c r="H6" s="6" t="s">
        <v>26</v>
      </c>
      <c r="I6" s="3">
        <f>G6</f>
        <v>15702500</v>
      </c>
    </row>
    <row r="7" spans="1:9" x14ac:dyDescent="0.25">
      <c r="A7" s="4" t="s">
        <v>0</v>
      </c>
      <c r="F7" s="6"/>
      <c r="G7" s="3"/>
      <c r="I7" s="3"/>
    </row>
    <row r="8" spans="1:9" x14ac:dyDescent="0.25">
      <c r="A8" s="2" t="s">
        <v>8</v>
      </c>
      <c r="B8" s="5">
        <v>2600000</v>
      </c>
      <c r="C8" s="5">
        <v>2600000</v>
      </c>
      <c r="D8" s="5">
        <v>2855000</v>
      </c>
      <c r="F8" s="6"/>
      <c r="G8" s="3"/>
      <c r="I8" s="3"/>
    </row>
    <row r="9" spans="1:9" x14ac:dyDescent="0.25">
      <c r="A9" s="2" t="s">
        <v>9</v>
      </c>
      <c r="B9" s="3">
        <v>158792</v>
      </c>
      <c r="C9" s="3">
        <v>156750</v>
      </c>
      <c r="D9" s="3">
        <v>166000</v>
      </c>
      <c r="F9" s="6" t="s">
        <v>28</v>
      </c>
      <c r="G9" s="3">
        <f>D9*20*0.1+D9*(2016-1956)*0.01</f>
        <v>431600</v>
      </c>
      <c r="H9" s="6" t="s">
        <v>28</v>
      </c>
      <c r="I9" s="3">
        <f t="shared" ref="I9:I10" si="0">G9</f>
        <v>431600</v>
      </c>
    </row>
    <row r="10" spans="1:9" x14ac:dyDescent="0.25">
      <c r="A10" s="4" t="s">
        <v>0</v>
      </c>
      <c r="B10" s="3">
        <v>-26184</v>
      </c>
      <c r="F10" s="6" t="s">
        <v>27</v>
      </c>
      <c r="G10" s="3">
        <f>D9*(2016-1956)*0.01</f>
        <v>99600</v>
      </c>
      <c r="H10" s="6" t="s">
        <v>27</v>
      </c>
      <c r="I10" s="3">
        <f t="shared" si="0"/>
        <v>99600</v>
      </c>
    </row>
    <row r="11" spans="1:9" x14ac:dyDescent="0.25">
      <c r="A11" s="2" t="s">
        <v>8</v>
      </c>
      <c r="B11" s="5">
        <v>132608</v>
      </c>
      <c r="C11" s="5">
        <v>156750</v>
      </c>
      <c r="D11" s="5">
        <v>166000</v>
      </c>
      <c r="F11" s="6"/>
      <c r="G11" s="3"/>
      <c r="I11" s="3"/>
    </row>
    <row r="12" spans="1:9" x14ac:dyDescent="0.25">
      <c r="A12" s="2" t="s">
        <v>1</v>
      </c>
      <c r="F12" s="6"/>
      <c r="G12" s="3"/>
      <c r="I12" s="3"/>
    </row>
    <row r="13" spans="1:9" x14ac:dyDescent="0.25">
      <c r="A13" s="4" t="s">
        <v>10</v>
      </c>
      <c r="B13" s="3">
        <v>3350000</v>
      </c>
      <c r="C13" s="3">
        <v>3480000</v>
      </c>
      <c r="D13" s="3">
        <v>2900000</v>
      </c>
      <c r="F13" s="6" t="s">
        <v>58</v>
      </c>
      <c r="G13" s="3">
        <f>D13</f>
        <v>2900000</v>
      </c>
      <c r="I13" s="3"/>
    </row>
    <row r="14" spans="1:9" x14ac:dyDescent="0.25">
      <c r="A14" s="4" t="s">
        <v>11</v>
      </c>
      <c r="B14" s="3">
        <v>130000</v>
      </c>
      <c r="C14" s="3">
        <v>130000</v>
      </c>
      <c r="G14" s="3"/>
      <c r="I14" s="3"/>
    </row>
    <row r="15" spans="1:9" x14ac:dyDescent="0.25">
      <c r="A15" s="4" t="s">
        <v>2</v>
      </c>
      <c r="G15" s="3"/>
      <c r="I15" s="3"/>
    </row>
    <row r="16" spans="1:9" x14ac:dyDescent="0.25">
      <c r="A16" s="4" t="s">
        <v>3</v>
      </c>
      <c r="G16" s="3"/>
      <c r="I16" s="3"/>
    </row>
    <row r="17" spans="1:9" x14ac:dyDescent="0.25">
      <c r="A17" s="2" t="s">
        <v>8</v>
      </c>
      <c r="B17" s="5">
        <v>3480000</v>
      </c>
      <c r="C17" s="5">
        <v>3350000</v>
      </c>
      <c r="D17" s="5">
        <v>2900000</v>
      </c>
      <c r="G17" s="3"/>
      <c r="I17" s="3"/>
    </row>
    <row r="18" spans="1:9" x14ac:dyDescent="0.25">
      <c r="A18" s="4" t="s">
        <v>20</v>
      </c>
      <c r="B18" s="4" t="s">
        <v>12</v>
      </c>
      <c r="C18" s="4" t="s">
        <v>12</v>
      </c>
      <c r="D18" s="4" t="s">
        <v>13</v>
      </c>
      <c r="G18" s="3"/>
      <c r="I18" s="3"/>
    </row>
    <row r="19" spans="1:9" x14ac:dyDescent="0.25">
      <c r="A19" s="4" t="s">
        <v>21</v>
      </c>
      <c r="B19" s="3">
        <v>130000</v>
      </c>
      <c r="C19" s="3">
        <v>106000</v>
      </c>
      <c r="D19" s="3">
        <v>108379</v>
      </c>
      <c r="G19" s="3"/>
      <c r="I19" s="3"/>
    </row>
    <row r="20" spans="1:9" x14ac:dyDescent="0.25">
      <c r="A20" s="4" t="s">
        <v>22</v>
      </c>
      <c r="B20" s="3">
        <v>-128000</v>
      </c>
      <c r="C20" s="3">
        <v>-106000</v>
      </c>
      <c r="D20" s="3">
        <v>-108379</v>
      </c>
      <c r="G20" s="3"/>
      <c r="I20" s="3"/>
    </row>
    <row r="21" spans="1:9" x14ac:dyDescent="0.25">
      <c r="A21" s="4" t="s">
        <v>14</v>
      </c>
      <c r="B21" s="4" t="s">
        <v>14</v>
      </c>
      <c r="C21" s="4" t="s">
        <v>14</v>
      </c>
      <c r="G21" s="3"/>
      <c r="I21" s="3"/>
    </row>
    <row r="22" spans="1:9" x14ac:dyDescent="0.25">
      <c r="A22" s="2" t="s">
        <v>15</v>
      </c>
      <c r="B22" s="5">
        <v>15866030</v>
      </c>
      <c r="C22" s="5">
        <v>15847450</v>
      </c>
      <c r="D22" s="5">
        <v>15836000</v>
      </c>
      <c r="G22" s="3"/>
      <c r="H22" s="6" t="s">
        <v>60</v>
      </c>
      <c r="I22" s="3">
        <f>D22</f>
        <v>15836000</v>
      </c>
    </row>
    <row r="23" spans="1:9" x14ac:dyDescent="0.25">
      <c r="A23" s="4" t="s">
        <v>16</v>
      </c>
      <c r="B23" s="3">
        <v>15762214</v>
      </c>
      <c r="C23" s="3">
        <v>15977450</v>
      </c>
      <c r="D23" s="3">
        <v>15836000</v>
      </c>
      <c r="G23" s="3"/>
      <c r="I23" s="3"/>
    </row>
    <row r="24" spans="1:9" x14ac:dyDescent="0.25">
      <c r="A24" s="4" t="s">
        <v>17</v>
      </c>
      <c r="B24" s="3">
        <v>-26184</v>
      </c>
      <c r="C24" s="3">
        <v>-260000</v>
      </c>
      <c r="D24" s="3">
        <v>0</v>
      </c>
      <c r="G24" s="3"/>
      <c r="I24" s="3"/>
    </row>
    <row r="25" spans="1:9" x14ac:dyDescent="0.25">
      <c r="A25" s="4" t="s">
        <v>18</v>
      </c>
      <c r="B25" s="3">
        <v>0</v>
      </c>
      <c r="C25" s="3">
        <v>0</v>
      </c>
      <c r="D25" s="3">
        <v>0</v>
      </c>
      <c r="F25" s="6" t="s">
        <v>56</v>
      </c>
      <c r="G25" s="5">
        <f>SUM(G3:G24)</f>
        <v>29048700</v>
      </c>
      <c r="I25" s="5">
        <f>SUM(I3:I24)</f>
        <v>32069700</v>
      </c>
    </row>
    <row r="28" spans="1:9" x14ac:dyDescent="0.25">
      <c r="A28" s="1" t="s">
        <v>61</v>
      </c>
      <c r="B28" s="3">
        <f>3000000*365</f>
        <v>1095000000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2" sqref="A2"/>
    </sheetView>
  </sheetViews>
  <sheetFormatPr defaultRowHeight="15.75" x14ac:dyDescent="0.25"/>
  <cols>
    <col min="1" max="1" width="51.5703125" style="10" bestFit="1" customWidth="1"/>
    <col min="2" max="4" width="15" style="8" bestFit="1" customWidth="1"/>
    <col min="5" max="5" width="9.140625" style="8"/>
    <col min="6" max="6" width="13.85546875" style="8" bestFit="1" customWidth="1"/>
    <col min="7" max="7" width="13.28515625" style="8" bestFit="1" customWidth="1"/>
    <col min="8" max="8" width="15" style="8" bestFit="1" customWidth="1"/>
    <col min="9" max="9" width="10.28515625" style="8" bestFit="1" customWidth="1"/>
    <col min="10" max="10" width="13.28515625" style="8" bestFit="1" customWidth="1"/>
    <col min="11" max="16384" width="9.140625" style="8"/>
  </cols>
  <sheetData>
    <row r="1" spans="1:10" x14ac:dyDescent="0.25">
      <c r="A1" s="7" t="s">
        <v>29</v>
      </c>
      <c r="B1" s="11" t="s">
        <v>23</v>
      </c>
      <c r="C1" s="11" t="s">
        <v>24</v>
      </c>
      <c r="D1" s="11" t="s">
        <v>25</v>
      </c>
    </row>
    <row r="2" spans="1:10" x14ac:dyDescent="0.25">
      <c r="A2" s="7"/>
      <c r="B2" s="11" t="s">
        <v>59</v>
      </c>
      <c r="C2" s="11" t="s">
        <v>5</v>
      </c>
      <c r="D2" s="11" t="s">
        <v>6</v>
      </c>
    </row>
    <row r="3" spans="1:10" x14ac:dyDescent="0.25">
      <c r="A3" s="7" t="s">
        <v>30</v>
      </c>
      <c r="B3" s="12">
        <v>9651422</v>
      </c>
      <c r="C3" s="12">
        <v>9740700</v>
      </c>
      <c r="D3" s="12">
        <v>9915000</v>
      </c>
      <c r="G3" s="13"/>
      <c r="H3" s="16">
        <f>SUM(G4:G10)</f>
        <v>13151851.199999999</v>
      </c>
      <c r="J3" s="13"/>
    </row>
    <row r="4" spans="1:10" x14ac:dyDescent="0.25">
      <c r="A4" s="9" t="s">
        <v>31</v>
      </c>
      <c r="B4" s="13">
        <v>7311790</v>
      </c>
      <c r="C4" s="13">
        <v>7396654</v>
      </c>
      <c r="D4" s="13">
        <v>7505293</v>
      </c>
      <c r="F4" s="6" t="s">
        <v>58</v>
      </c>
      <c r="G4" s="13">
        <f>D4</f>
        <v>7505293</v>
      </c>
      <c r="J4" s="13"/>
    </row>
    <row r="5" spans="1:10" x14ac:dyDescent="0.25">
      <c r="A5" s="9" t="s">
        <v>32</v>
      </c>
      <c r="B5" s="13">
        <v>1204777</v>
      </c>
      <c r="C5" s="13">
        <v>1218458</v>
      </c>
      <c r="D5" s="13">
        <v>1258411</v>
      </c>
      <c r="F5" s="6" t="s">
        <v>28</v>
      </c>
      <c r="G5" s="13">
        <f>D5*20*0.1+D5*(2016-1956)*0.01</f>
        <v>3271868.6</v>
      </c>
      <c r="I5" s="6" t="s">
        <v>28</v>
      </c>
      <c r="J5" s="13">
        <f>G5</f>
        <v>3271868.6</v>
      </c>
    </row>
    <row r="6" spans="1:10" x14ac:dyDescent="0.25">
      <c r="A6" s="9" t="s">
        <v>33</v>
      </c>
      <c r="B6" s="13">
        <v>16331</v>
      </c>
      <c r="C6" s="13">
        <v>16605</v>
      </c>
      <c r="D6" s="13">
        <v>18114</v>
      </c>
      <c r="F6" s="6" t="s">
        <v>58</v>
      </c>
      <c r="G6" s="13">
        <f>D6</f>
        <v>18114</v>
      </c>
      <c r="J6" s="13"/>
    </row>
    <row r="7" spans="1:10" x14ac:dyDescent="0.25">
      <c r="A7" s="9" t="s">
        <v>34</v>
      </c>
      <c r="B7" s="13">
        <v>762462</v>
      </c>
      <c r="C7" s="13">
        <v>756047</v>
      </c>
      <c r="D7" s="13">
        <v>764621</v>
      </c>
      <c r="F7" s="6" t="s">
        <v>28</v>
      </c>
      <c r="G7" s="13">
        <f>D7*20*0.1+D7*(2016-1956)*0.01</f>
        <v>1988014.6</v>
      </c>
      <c r="I7" s="6" t="s">
        <v>28</v>
      </c>
      <c r="J7" s="13">
        <f>G7</f>
        <v>1988014.6</v>
      </c>
    </row>
    <row r="8" spans="1:10" x14ac:dyDescent="0.25">
      <c r="A8" s="9" t="s">
        <v>35</v>
      </c>
      <c r="B8" s="13">
        <v>59696</v>
      </c>
      <c r="C8" s="13">
        <v>60089</v>
      </c>
      <c r="D8" s="13">
        <v>60582</v>
      </c>
      <c r="F8" s="6" t="s">
        <v>58</v>
      </c>
      <c r="G8" s="13">
        <f>D8</f>
        <v>60582</v>
      </c>
      <c r="J8" s="13"/>
    </row>
    <row r="9" spans="1:10" x14ac:dyDescent="0.25">
      <c r="A9" s="9" t="s">
        <v>36</v>
      </c>
      <c r="B9" s="14">
        <v>0</v>
      </c>
      <c r="C9" s="14">
        <v>0</v>
      </c>
      <c r="D9" s="13">
        <v>100880</v>
      </c>
      <c r="F9" s="6" t="s">
        <v>58</v>
      </c>
      <c r="G9" s="13">
        <f>D9</f>
        <v>100880</v>
      </c>
      <c r="J9" s="13"/>
    </row>
    <row r="10" spans="1:10" x14ac:dyDescent="0.25">
      <c r="A10" s="9" t="s">
        <v>37</v>
      </c>
      <c r="B10" s="13">
        <v>296366</v>
      </c>
      <c r="C10" s="13">
        <v>292847</v>
      </c>
      <c r="D10" s="13">
        <v>207099</v>
      </c>
      <c r="F10" s="6" t="s">
        <v>58</v>
      </c>
      <c r="G10" s="13">
        <f>D10</f>
        <v>207099</v>
      </c>
      <c r="J10" s="13"/>
    </row>
    <row r="11" spans="1:10" x14ac:dyDescent="0.25">
      <c r="A11" s="9"/>
      <c r="B11" s="13"/>
      <c r="C11" s="13"/>
      <c r="D11" s="13"/>
      <c r="F11" s="6"/>
      <c r="G11" s="13"/>
      <c r="J11" s="13"/>
    </row>
    <row r="12" spans="1:10" x14ac:dyDescent="0.25">
      <c r="A12" s="7" t="s">
        <v>38</v>
      </c>
      <c r="B12" s="15">
        <v>2600000</v>
      </c>
      <c r="C12" s="15">
        <v>2600000</v>
      </c>
      <c r="D12" s="15">
        <v>2855000</v>
      </c>
      <c r="G12" s="13"/>
      <c r="H12" s="17">
        <f>SUM(G13:G18)</f>
        <v>11658629.5</v>
      </c>
      <c r="J12" s="13"/>
    </row>
    <row r="13" spans="1:10" x14ac:dyDescent="0.25">
      <c r="A13" s="9" t="s">
        <v>39</v>
      </c>
      <c r="B13" s="13">
        <v>347195</v>
      </c>
      <c r="C13" s="13">
        <v>177937</v>
      </c>
      <c r="D13" s="13">
        <v>151050</v>
      </c>
      <c r="F13" s="6" t="s">
        <v>26</v>
      </c>
      <c r="G13" s="13">
        <f>D13*1+D13*0.9+D13*0.8+D13*0.7+D13*0.6+D13*0.5+D13*0.4+D13*0.3+D13*0.2+D13*0.1+D13*0</f>
        <v>830775</v>
      </c>
      <c r="I13" s="6" t="s">
        <v>26</v>
      </c>
      <c r="J13" s="13">
        <f t="shared" ref="J13:J15" si="0">G13</f>
        <v>830775</v>
      </c>
    </row>
    <row r="14" spans="1:10" x14ac:dyDescent="0.25">
      <c r="A14" s="9" t="s">
        <v>40</v>
      </c>
      <c r="B14" s="13">
        <v>1437390</v>
      </c>
      <c r="C14" s="13">
        <v>1577983</v>
      </c>
      <c r="D14" s="13">
        <v>1671201</v>
      </c>
      <c r="F14" s="6" t="s">
        <v>26</v>
      </c>
      <c r="G14" s="13">
        <f>D14*1+D14*0.9+D14*0.8+D14*0.7+D14*0.6+D14*0.5+D14*0.4+D14*0.3+D14*0.2+D14*0.1+D14*0</f>
        <v>9191605.5</v>
      </c>
      <c r="I14" s="6" t="s">
        <v>26</v>
      </c>
      <c r="J14" s="13">
        <f t="shared" si="0"/>
        <v>9191605.5</v>
      </c>
    </row>
    <row r="15" spans="1:10" x14ac:dyDescent="0.25">
      <c r="A15" s="9" t="s">
        <v>41</v>
      </c>
      <c r="B15" s="13">
        <v>146800</v>
      </c>
      <c r="C15" s="13">
        <v>158280</v>
      </c>
      <c r="D15" s="13">
        <v>171000</v>
      </c>
      <c r="F15" s="6" t="s">
        <v>26</v>
      </c>
      <c r="G15" s="13">
        <f>D15*1+D15*0.9+D15*0.8+D15*0.7+D15*0.6+D15*0.5+D15*0.4+D15*0.3+D15*0.2+D15*0.1+D15*0</f>
        <v>940500</v>
      </c>
      <c r="I15" s="6" t="s">
        <v>26</v>
      </c>
      <c r="J15" s="13">
        <f t="shared" si="0"/>
        <v>940500</v>
      </c>
    </row>
    <row r="16" spans="1:10" x14ac:dyDescent="0.25">
      <c r="A16" s="9" t="s">
        <v>42</v>
      </c>
      <c r="B16" s="13">
        <v>218365</v>
      </c>
      <c r="C16" s="13">
        <v>225800</v>
      </c>
      <c r="D16" s="13">
        <v>225700</v>
      </c>
      <c r="F16" s="6" t="s">
        <v>58</v>
      </c>
      <c r="G16" s="13">
        <f t="shared" ref="G16:G17" si="1">D16</f>
        <v>225700</v>
      </c>
      <c r="J16" s="13"/>
    </row>
    <row r="17" spans="1:10" x14ac:dyDescent="0.25">
      <c r="A17" s="9" t="s">
        <v>43</v>
      </c>
      <c r="B17" s="13">
        <v>450250</v>
      </c>
      <c r="C17" s="13">
        <v>460000</v>
      </c>
      <c r="D17" s="13">
        <v>470049</v>
      </c>
      <c r="F17" s="6" t="s">
        <v>58</v>
      </c>
      <c r="G17" s="13">
        <f t="shared" si="1"/>
        <v>470049</v>
      </c>
      <c r="J17" s="13"/>
    </row>
    <row r="18" spans="1:10" x14ac:dyDescent="0.25">
      <c r="A18" s="9" t="s">
        <v>44</v>
      </c>
      <c r="C18" s="14"/>
      <c r="D18" s="13">
        <v>166000</v>
      </c>
      <c r="G18" s="13"/>
      <c r="H18" s="17">
        <f>SUM(G20:G24)</f>
        <v>531200</v>
      </c>
      <c r="J18" s="13"/>
    </row>
    <row r="19" spans="1:10" x14ac:dyDescent="0.25">
      <c r="A19" s="9"/>
      <c r="C19" s="14"/>
      <c r="D19" s="13"/>
      <c r="G19" s="13"/>
      <c r="H19" s="17"/>
      <c r="J19" s="13"/>
    </row>
    <row r="20" spans="1:10" x14ac:dyDescent="0.25">
      <c r="A20" s="7" t="s">
        <v>45</v>
      </c>
      <c r="B20" s="15">
        <v>158792</v>
      </c>
      <c r="C20" s="15">
        <v>156750</v>
      </c>
      <c r="D20" s="15">
        <v>166000</v>
      </c>
      <c r="F20" s="6" t="s">
        <v>28</v>
      </c>
      <c r="G20" s="13">
        <f>D20*20*0.1+D20*(2016-1956)*0.01</f>
        <v>431600</v>
      </c>
      <c r="I20" s="6" t="s">
        <v>28</v>
      </c>
      <c r="J20" s="13">
        <f>G20</f>
        <v>431600</v>
      </c>
    </row>
    <row r="21" spans="1:10" x14ac:dyDescent="0.25">
      <c r="A21" s="9" t="s">
        <v>46</v>
      </c>
      <c r="B21" s="13">
        <v>87244</v>
      </c>
      <c r="C21" s="13">
        <v>91019</v>
      </c>
      <c r="D21" s="13">
        <v>96623</v>
      </c>
      <c r="F21" s="6" t="s">
        <v>27</v>
      </c>
      <c r="G21" s="13">
        <f>D20*(2016-1956)*0.01</f>
        <v>99600</v>
      </c>
      <c r="I21" s="6" t="s">
        <v>28</v>
      </c>
      <c r="J21" s="13">
        <f>G21</f>
        <v>99600</v>
      </c>
    </row>
    <row r="22" spans="1:10" x14ac:dyDescent="0.25">
      <c r="A22" s="9" t="s">
        <v>47</v>
      </c>
      <c r="B22" s="13">
        <v>24329</v>
      </c>
      <c r="C22" s="13">
        <v>22286</v>
      </c>
      <c r="D22" s="13">
        <v>24671</v>
      </c>
      <c r="G22" s="13"/>
      <c r="J22" s="13"/>
    </row>
    <row r="23" spans="1:10" x14ac:dyDescent="0.25">
      <c r="A23" s="9" t="s">
        <v>48</v>
      </c>
      <c r="B23" s="13">
        <v>41579</v>
      </c>
      <c r="C23" s="13">
        <v>37935</v>
      </c>
      <c r="D23" s="13">
        <v>38884</v>
      </c>
      <c r="G23" s="13"/>
      <c r="J23" s="13"/>
    </row>
    <row r="24" spans="1:10" x14ac:dyDescent="0.25">
      <c r="A24" s="9" t="s">
        <v>49</v>
      </c>
      <c r="B24" s="13">
        <v>5640</v>
      </c>
      <c r="C24" s="13">
        <v>5510</v>
      </c>
      <c r="D24" s="13">
        <v>5822</v>
      </c>
      <c r="G24" s="13"/>
      <c r="J24" s="13"/>
    </row>
    <row r="25" spans="1:10" x14ac:dyDescent="0.25">
      <c r="A25" s="9"/>
      <c r="B25" s="13"/>
      <c r="C25" s="13"/>
      <c r="D25" s="13"/>
      <c r="G25" s="13"/>
      <c r="J25" s="13"/>
    </row>
    <row r="26" spans="1:10" x14ac:dyDescent="0.25">
      <c r="A26" s="7" t="s">
        <v>50</v>
      </c>
      <c r="B26" s="15">
        <v>3350000</v>
      </c>
      <c r="C26" s="15">
        <v>3350000</v>
      </c>
      <c r="D26" s="15">
        <v>2900000</v>
      </c>
      <c r="G26" s="13"/>
      <c r="H26" s="16">
        <f>SUM(G27:G31)</f>
        <v>3095360</v>
      </c>
      <c r="J26" s="13"/>
    </row>
    <row r="27" spans="1:10" x14ac:dyDescent="0.25">
      <c r="A27" s="9" t="s">
        <v>50</v>
      </c>
      <c r="B27" s="13">
        <v>3193900</v>
      </c>
      <c r="C27" s="13">
        <v>3192650</v>
      </c>
      <c r="D27" s="13">
        <v>2746900</v>
      </c>
      <c r="F27" s="6" t="s">
        <v>58</v>
      </c>
      <c r="G27" s="13">
        <f>D27</f>
        <v>2746900</v>
      </c>
      <c r="J27" s="13"/>
    </row>
    <row r="28" spans="1:10" x14ac:dyDescent="0.25">
      <c r="A28" s="9" t="s">
        <v>51</v>
      </c>
      <c r="B28" s="13">
        <v>106600</v>
      </c>
      <c r="C28" s="13">
        <v>107100</v>
      </c>
      <c r="D28" s="13">
        <v>107100</v>
      </c>
      <c r="F28" s="6" t="s">
        <v>28</v>
      </c>
      <c r="G28" s="13">
        <f>D28*20*0.1+D28*(2016-1956)*0.01</f>
        <v>278460</v>
      </c>
      <c r="I28" s="6" t="s">
        <v>28</v>
      </c>
      <c r="J28" s="13">
        <f>G28</f>
        <v>278460</v>
      </c>
    </row>
    <row r="29" spans="1:10" x14ac:dyDescent="0.25">
      <c r="A29" s="9" t="s">
        <v>52</v>
      </c>
      <c r="B29" s="13">
        <v>29500</v>
      </c>
      <c r="C29" s="13">
        <v>29750</v>
      </c>
      <c r="D29" s="13">
        <v>31000</v>
      </c>
      <c r="F29" s="6" t="s">
        <v>58</v>
      </c>
      <c r="G29" s="13">
        <f>D29</f>
        <v>31000</v>
      </c>
      <c r="J29" s="13"/>
    </row>
    <row r="30" spans="1:10" x14ac:dyDescent="0.25">
      <c r="A30" s="9" t="s">
        <v>53</v>
      </c>
      <c r="B30" s="13">
        <v>5000</v>
      </c>
      <c r="C30" s="13">
        <v>5500</v>
      </c>
      <c r="D30" s="14">
        <v>0</v>
      </c>
      <c r="F30" s="6" t="s">
        <v>58</v>
      </c>
      <c r="G30" s="13">
        <f>D30</f>
        <v>0</v>
      </c>
      <c r="J30" s="13"/>
    </row>
    <row r="31" spans="1:10" x14ac:dyDescent="0.25">
      <c r="A31" s="9" t="s">
        <v>54</v>
      </c>
      <c r="B31" s="13">
        <v>15000</v>
      </c>
      <c r="C31" s="13">
        <v>15000</v>
      </c>
      <c r="D31" s="13">
        <v>15000</v>
      </c>
      <c r="F31" s="6" t="s">
        <v>28</v>
      </c>
      <c r="G31" s="13">
        <f>D31*20*0.1+D31*(2016-1956)*0.01</f>
        <v>39000</v>
      </c>
      <c r="I31" s="6" t="s">
        <v>28</v>
      </c>
      <c r="J31" s="13">
        <f>G31</f>
        <v>39000</v>
      </c>
    </row>
    <row r="32" spans="1:10" x14ac:dyDescent="0.25">
      <c r="A32" s="7" t="s">
        <v>55</v>
      </c>
      <c r="B32" s="15">
        <v>15760214</v>
      </c>
      <c r="C32" s="15">
        <v>15847450</v>
      </c>
      <c r="D32" s="15">
        <v>15836000</v>
      </c>
      <c r="G32" s="13"/>
      <c r="I32" s="6" t="s">
        <v>60</v>
      </c>
      <c r="J32" s="13">
        <f>D32</f>
        <v>15836000</v>
      </c>
    </row>
    <row r="33" spans="1:10" x14ac:dyDescent="0.25">
      <c r="G33" s="13"/>
      <c r="J33" s="13"/>
    </row>
    <row r="34" spans="1:10" x14ac:dyDescent="0.25">
      <c r="G34" s="13"/>
      <c r="J34" s="13"/>
    </row>
    <row r="35" spans="1:10" x14ac:dyDescent="0.25">
      <c r="F35" s="6" t="s">
        <v>56</v>
      </c>
      <c r="G35" s="18">
        <f>SUM(G4:G34)</f>
        <v>28437040.699999999</v>
      </c>
      <c r="H35" s="18">
        <f>SUM(H3:H34)</f>
        <v>28437040.699999999</v>
      </c>
      <c r="I35" s="19"/>
      <c r="J35" s="18">
        <f>SUM(J3:J34)</f>
        <v>32907423.699999999</v>
      </c>
    </row>
    <row r="38" spans="1:10" x14ac:dyDescent="0.25">
      <c r="A38" s="10" t="s">
        <v>62</v>
      </c>
      <c r="D38" s="15">
        <f>D32*(2016-1956)</f>
        <v>950160000</v>
      </c>
      <c r="E38" s="15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activeCell="B20" sqref="B20"/>
    </sheetView>
  </sheetViews>
  <sheetFormatPr defaultRowHeight="15.75" x14ac:dyDescent="0.25"/>
  <cols>
    <col min="1" max="1" width="9.42578125" style="8" bestFit="1" customWidth="1"/>
    <col min="2" max="2" width="18.5703125" style="16" bestFit="1" customWidth="1"/>
    <col min="3" max="4" width="17.42578125" style="16" bestFit="1" customWidth="1"/>
    <col min="5" max="5" width="9.42578125" style="8" bestFit="1" customWidth="1"/>
    <col min="6" max="16384" width="9.140625" style="8"/>
  </cols>
  <sheetData>
    <row r="1" spans="1:5" x14ac:dyDescent="0.25">
      <c r="B1" s="29" t="s">
        <v>65</v>
      </c>
      <c r="C1" s="29" t="s">
        <v>63</v>
      </c>
      <c r="D1" s="29" t="s">
        <v>64</v>
      </c>
    </row>
    <row r="2" spans="1:5" x14ac:dyDescent="0.25">
      <c r="A2" s="27" t="s">
        <v>76</v>
      </c>
    </row>
    <row r="3" spans="1:5" x14ac:dyDescent="0.25">
      <c r="A3" s="8">
        <v>2016</v>
      </c>
      <c r="B3" s="16">
        <f>SUM(C3:D3)</f>
        <v>16280724000</v>
      </c>
      <c r="C3" s="16">
        <v>1987724000</v>
      </c>
      <c r="D3" s="16">
        <v>14293000000</v>
      </c>
      <c r="E3" s="26">
        <f>D3/B3</f>
        <v>0.8779093607876407</v>
      </c>
    </row>
    <row r="4" spans="1:5" x14ac:dyDescent="0.25">
      <c r="A4" s="8">
        <f>A3-1</f>
        <v>2015</v>
      </c>
      <c r="B4" s="16">
        <f>SUM(C4:D4)</f>
        <v>15717450000</v>
      </c>
      <c r="C4" s="16">
        <v>1145700000</v>
      </c>
      <c r="D4" s="16">
        <v>14571750000</v>
      </c>
      <c r="E4" s="26">
        <f>D4/B4</f>
        <v>0.92710649628279396</v>
      </c>
    </row>
    <row r="5" spans="1:5" x14ac:dyDescent="0.25">
      <c r="A5" s="8">
        <f t="shared" ref="A5:A21" si="0">A4-1</f>
        <v>2014</v>
      </c>
      <c r="B5" s="16">
        <f>SUM(C5:D5)</f>
        <v>15864030000</v>
      </c>
      <c r="C5" s="16">
        <v>3156214000</v>
      </c>
      <c r="D5" s="16">
        <v>12707816000</v>
      </c>
      <c r="E5" s="26">
        <f>D5/B5</f>
        <v>0.80104588808770538</v>
      </c>
    </row>
    <row r="6" spans="1:5" x14ac:dyDescent="0.25">
      <c r="A6" s="8">
        <f t="shared" si="0"/>
        <v>2013</v>
      </c>
      <c r="B6" s="16">
        <f>SUM(C6:D6)</f>
        <v>15519953000</v>
      </c>
      <c r="C6" s="16">
        <v>4599428000</v>
      </c>
      <c r="D6" s="16">
        <v>10920525000</v>
      </c>
      <c r="E6" s="26">
        <f>D6/B6</f>
        <v>0.70364420562356089</v>
      </c>
    </row>
    <row r="7" spans="1:5" x14ac:dyDescent="0.25">
      <c r="A7" s="8">
        <f t="shared" si="0"/>
        <v>2012</v>
      </c>
      <c r="B7" s="16">
        <f>SUM(C7:D7)</f>
        <v>15902353000</v>
      </c>
      <c r="C7" s="16">
        <v>3350671000</v>
      </c>
      <c r="D7" s="16">
        <v>12551682000</v>
      </c>
      <c r="E7" s="26">
        <f>D7/B7</f>
        <v>0.78929715621329755</v>
      </c>
    </row>
    <row r="8" spans="1:5" x14ac:dyDescent="0.25">
      <c r="A8" s="8">
        <f t="shared" si="0"/>
        <v>2011</v>
      </c>
      <c r="B8" s="42">
        <f>B7</f>
        <v>15902353000</v>
      </c>
    </row>
    <row r="9" spans="1:5" x14ac:dyDescent="0.25">
      <c r="A9" s="8">
        <f t="shared" si="0"/>
        <v>2010</v>
      </c>
      <c r="B9" s="16">
        <v>15956000000</v>
      </c>
    </row>
    <row r="10" spans="1:5" x14ac:dyDescent="0.25">
      <c r="A10" s="8">
        <f t="shared" si="0"/>
        <v>2009</v>
      </c>
      <c r="B10" s="42">
        <f>B11</f>
        <v>14077349000</v>
      </c>
    </row>
    <row r="11" spans="1:5" x14ac:dyDescent="0.25">
      <c r="A11" s="8">
        <f t="shared" si="0"/>
        <v>2008</v>
      </c>
      <c r="B11" s="16">
        <f>SUM(C11:D11)</f>
        <v>14077349000</v>
      </c>
      <c r="C11" s="16">
        <v>2750000000</v>
      </c>
      <c r="D11" s="16">
        <v>11327349000</v>
      </c>
      <c r="E11" s="26">
        <f t="shared" ref="E11:E15" si="1">D11/B11</f>
        <v>0.80465071939326072</v>
      </c>
    </row>
    <row r="12" spans="1:5" x14ac:dyDescent="0.25">
      <c r="A12" s="8">
        <f t="shared" si="0"/>
        <v>2007</v>
      </c>
      <c r="B12" s="16">
        <f>SUM(C12:D12)</f>
        <v>13724000000</v>
      </c>
      <c r="C12" s="16">
        <v>2725000000</v>
      </c>
      <c r="D12" s="16">
        <v>10999000000</v>
      </c>
      <c r="E12" s="26">
        <f t="shared" si="1"/>
        <v>0.80144272806761874</v>
      </c>
    </row>
    <row r="13" spans="1:5" x14ac:dyDescent="0.25">
      <c r="A13" s="8">
        <f t="shared" si="0"/>
        <v>2006</v>
      </c>
      <c r="B13" s="16">
        <f>SUM(C13:D13)</f>
        <v>13866860000</v>
      </c>
      <c r="C13" s="16">
        <v>3070900000</v>
      </c>
      <c r="D13" s="16">
        <v>10795960000</v>
      </c>
      <c r="E13" s="26">
        <f t="shared" si="1"/>
        <v>0.77854395299296308</v>
      </c>
    </row>
    <row r="14" spans="1:5" x14ac:dyDescent="0.25">
      <c r="A14" s="8">
        <f t="shared" si="0"/>
        <v>2005</v>
      </c>
      <c r="B14" s="16">
        <v>13972000000</v>
      </c>
      <c r="C14" s="16">
        <v>6200000000</v>
      </c>
      <c r="D14" s="16">
        <f>B14-C14</f>
        <v>7772000000</v>
      </c>
      <c r="E14" s="26">
        <f t="shared" si="1"/>
        <v>0.5562553678786144</v>
      </c>
    </row>
    <row r="15" spans="1:5" x14ac:dyDescent="0.25">
      <c r="A15" s="8">
        <f t="shared" si="0"/>
        <v>2004</v>
      </c>
      <c r="B15" s="16">
        <v>13873000000</v>
      </c>
      <c r="C15" s="16">
        <v>4469000000</v>
      </c>
      <c r="D15" s="16">
        <f>B15-C15</f>
        <v>9404000000</v>
      </c>
      <c r="E15" s="26">
        <f t="shared" si="1"/>
        <v>0.67786347581633388</v>
      </c>
    </row>
    <row r="16" spans="1:5" x14ac:dyDescent="0.25">
      <c r="A16" s="8">
        <f t="shared" si="0"/>
        <v>2003</v>
      </c>
      <c r="B16" s="16">
        <v>13506000000</v>
      </c>
      <c r="C16" s="16">
        <f>7019000000+20000000+2942000000+147000000+3378000000</f>
        <v>13506000000</v>
      </c>
      <c r="D16" s="16">
        <v>9000000000</v>
      </c>
      <c r="E16" s="30" t="s">
        <v>83</v>
      </c>
    </row>
    <row r="17" spans="1:4" x14ac:dyDescent="0.25">
      <c r="A17" s="8">
        <f t="shared" si="0"/>
        <v>2002</v>
      </c>
      <c r="B17" s="42">
        <f>B16</f>
        <v>13506000000</v>
      </c>
      <c r="D17" s="16">
        <v>9000000000</v>
      </c>
    </row>
    <row r="18" spans="1:4" x14ac:dyDescent="0.25">
      <c r="A18" s="8">
        <f t="shared" si="0"/>
        <v>2001</v>
      </c>
      <c r="B18" s="42">
        <f>B17</f>
        <v>13506000000</v>
      </c>
      <c r="D18" s="16">
        <v>9000000000</v>
      </c>
    </row>
    <row r="19" spans="1:4" x14ac:dyDescent="0.25">
      <c r="A19" s="8">
        <f t="shared" si="0"/>
        <v>2000</v>
      </c>
      <c r="B19" s="42">
        <f>B18</f>
        <v>13506000000</v>
      </c>
      <c r="D19" s="16">
        <v>10000000000</v>
      </c>
    </row>
    <row r="20" spans="1:4" x14ac:dyDescent="0.25">
      <c r="A20" s="8">
        <f t="shared" si="0"/>
        <v>1999</v>
      </c>
      <c r="B20" s="42">
        <f>B21</f>
        <v>8549000000</v>
      </c>
    </row>
    <row r="21" spans="1:4" x14ac:dyDescent="0.25">
      <c r="A21" s="8">
        <f t="shared" si="0"/>
        <v>1998</v>
      </c>
      <c r="B21" s="42">
        <f>B22</f>
        <v>8549000000</v>
      </c>
    </row>
    <row r="22" spans="1:4" x14ac:dyDescent="0.25">
      <c r="A22" s="24">
        <v>1997</v>
      </c>
      <c r="B22" s="16">
        <v>8549000000</v>
      </c>
    </row>
    <row r="23" spans="1:4" x14ac:dyDescent="0.25">
      <c r="A23" s="24">
        <v>1996</v>
      </c>
      <c r="B23" s="16">
        <v>8196000000</v>
      </c>
    </row>
    <row r="24" spans="1:4" x14ac:dyDescent="0.25">
      <c r="A24" s="24">
        <v>1995</v>
      </c>
      <c r="B24" s="16">
        <v>8322000000</v>
      </c>
    </row>
    <row r="25" spans="1:4" x14ac:dyDescent="0.25">
      <c r="A25" s="24">
        <v>1994</v>
      </c>
      <c r="B25" s="16">
        <v>8644000000</v>
      </c>
    </row>
    <row r="26" spans="1:4" x14ac:dyDescent="0.25">
      <c r="A26" s="24">
        <v>1993</v>
      </c>
      <c r="B26" s="16">
        <v>8862000000</v>
      </c>
    </row>
    <row r="27" spans="1:4" x14ac:dyDescent="0.25">
      <c r="A27" s="24">
        <v>1992</v>
      </c>
      <c r="B27" s="16">
        <v>8887000000</v>
      </c>
    </row>
    <row r="28" spans="1:4" x14ac:dyDescent="0.25">
      <c r="A28" s="24">
        <v>1991</v>
      </c>
      <c r="B28" s="16">
        <v>7937700000</v>
      </c>
    </row>
    <row r="29" spans="1:4" x14ac:dyDescent="0.25">
      <c r="A29" s="24">
        <v>1990</v>
      </c>
      <c r="B29" s="16">
        <v>7366600000</v>
      </c>
    </row>
    <row r="30" spans="1:4" x14ac:dyDescent="0.25">
      <c r="A30" s="24">
        <v>1989</v>
      </c>
      <c r="B30" s="16">
        <v>6589500000</v>
      </c>
    </row>
    <row r="31" spans="1:4" x14ac:dyDescent="0.25">
      <c r="A31" s="24">
        <v>1988</v>
      </c>
      <c r="B31" s="16">
        <v>6169000000</v>
      </c>
    </row>
    <row r="32" spans="1:4" x14ac:dyDescent="0.25">
      <c r="A32" s="24">
        <v>1987</v>
      </c>
      <c r="B32" s="16">
        <v>4946100000</v>
      </c>
    </row>
    <row r="33" spans="1:2" x14ac:dyDescent="0.25">
      <c r="A33" s="24">
        <v>1986</v>
      </c>
      <c r="B33" s="16">
        <v>4869300000</v>
      </c>
    </row>
    <row r="34" spans="1:2" x14ac:dyDescent="0.25">
      <c r="A34" s="24">
        <v>1985</v>
      </c>
      <c r="B34" s="16">
        <v>5355800000</v>
      </c>
    </row>
    <row r="35" spans="1:2" x14ac:dyDescent="0.25">
      <c r="A35" s="24">
        <v>1984</v>
      </c>
      <c r="B35" s="16">
        <v>4642700000</v>
      </c>
    </row>
    <row r="36" spans="1:2" x14ac:dyDescent="0.25">
      <c r="A36" s="24">
        <v>1983</v>
      </c>
      <c r="B36" s="16">
        <v>4167700000</v>
      </c>
    </row>
    <row r="37" spans="1:2" x14ac:dyDescent="0.25">
      <c r="A37" s="24">
        <v>1982</v>
      </c>
      <c r="B37" s="16">
        <v>3156600000</v>
      </c>
    </row>
    <row r="38" spans="1:2" x14ac:dyDescent="0.25">
      <c r="A38" s="24">
        <v>1981</v>
      </c>
      <c r="B38" s="16">
        <v>3412500000</v>
      </c>
    </row>
    <row r="39" spans="1:2" x14ac:dyDescent="0.25">
      <c r="A39" s="24">
        <v>1980</v>
      </c>
      <c r="B39" s="16">
        <v>3273900000</v>
      </c>
    </row>
    <row r="40" spans="1:2" x14ac:dyDescent="0.25">
      <c r="A40" s="24">
        <v>1979</v>
      </c>
      <c r="B40" s="16">
        <v>3150300000</v>
      </c>
    </row>
    <row r="41" spans="1:2" x14ac:dyDescent="0.25">
      <c r="A41" s="24">
        <v>1978</v>
      </c>
      <c r="B41" s="16">
        <v>2792500000</v>
      </c>
    </row>
    <row r="42" spans="1:2" x14ac:dyDescent="0.25">
      <c r="A42" s="24">
        <v>1977</v>
      </c>
      <c r="B42" s="16">
        <v>2599150000</v>
      </c>
    </row>
    <row r="43" spans="1:2" x14ac:dyDescent="0.25">
      <c r="A43" s="24">
        <v>1976</v>
      </c>
      <c r="B43" s="16">
        <v>2816679000</v>
      </c>
    </row>
    <row r="44" spans="1:2" x14ac:dyDescent="0.25">
      <c r="A44" s="24">
        <v>1975</v>
      </c>
      <c r="B44" s="16">
        <v>2078259750</v>
      </c>
    </row>
    <row r="45" spans="1:2" x14ac:dyDescent="0.25">
      <c r="A45" s="24">
        <v>1974</v>
      </c>
      <c r="B45" s="16">
        <v>1934837000</v>
      </c>
    </row>
    <row r="46" spans="1:2" x14ac:dyDescent="0.25">
      <c r="A46" s="24">
        <v>1973</v>
      </c>
      <c r="B46" s="16">
        <v>1851753000</v>
      </c>
    </row>
    <row r="47" spans="1:2" x14ac:dyDescent="0.25">
      <c r="A47" s="24">
        <v>1972</v>
      </c>
      <c r="B47" s="16">
        <v>1901174000</v>
      </c>
    </row>
    <row r="48" spans="1:2" x14ac:dyDescent="0.25">
      <c r="A48" s="24">
        <v>1971</v>
      </c>
      <c r="B48" s="16">
        <v>1786829000</v>
      </c>
    </row>
    <row r="49" spans="1:4" x14ac:dyDescent="0.25">
      <c r="A49" s="24">
        <v>1970</v>
      </c>
      <c r="B49" s="16">
        <v>1287977000</v>
      </c>
      <c r="D49" s="16" t="s">
        <v>82</v>
      </c>
    </row>
    <row r="50" spans="1:4" x14ac:dyDescent="0.25">
      <c r="A50" s="24">
        <v>1969</v>
      </c>
      <c r="B50" s="16">
        <v>902174000</v>
      </c>
    </row>
    <row r="51" spans="1:4" x14ac:dyDescent="0.25">
      <c r="A51" s="24">
        <v>1968</v>
      </c>
      <c r="B51" s="16">
        <v>915650000</v>
      </c>
    </row>
    <row r="52" spans="1:4" x14ac:dyDescent="0.25">
      <c r="A52" s="24">
        <v>1967</v>
      </c>
      <c r="B52" s="16">
        <v>993026500</v>
      </c>
    </row>
    <row r="53" spans="1:4" x14ac:dyDescent="0.25">
      <c r="A53" s="27" t="s">
        <v>77</v>
      </c>
    </row>
    <row r="54" spans="1:4" x14ac:dyDescent="0.25">
      <c r="A54" s="24">
        <v>1959</v>
      </c>
      <c r="B54" s="16">
        <v>549980750</v>
      </c>
    </row>
    <row r="55" spans="1:4" x14ac:dyDescent="0.25">
      <c r="A55" s="24">
        <v>1960</v>
      </c>
      <c r="B55" s="16">
        <v>567995000</v>
      </c>
    </row>
    <row r="56" spans="1:4" x14ac:dyDescent="0.25">
      <c r="A56" s="24">
        <v>1961</v>
      </c>
      <c r="B56" s="16">
        <v>707424000</v>
      </c>
    </row>
    <row r="57" spans="1:4" x14ac:dyDescent="0.25">
      <c r="A57" s="24">
        <v>1962</v>
      </c>
      <c r="B57" s="16">
        <v>799800000</v>
      </c>
    </row>
    <row r="58" spans="1:4" x14ac:dyDescent="0.25">
      <c r="A58" s="24">
        <v>1963</v>
      </c>
      <c r="B58" s="16">
        <v>775881600</v>
      </c>
    </row>
    <row r="59" spans="1:4" x14ac:dyDescent="0.25">
      <c r="A59" s="24">
        <v>1964</v>
      </c>
      <c r="B59" s="16">
        <v>833341500</v>
      </c>
    </row>
    <row r="60" spans="1:4" x14ac:dyDescent="0.25">
      <c r="A60" s="24">
        <v>1965</v>
      </c>
      <c r="B60" s="16">
        <v>733792000</v>
      </c>
    </row>
    <row r="61" spans="1:4" x14ac:dyDescent="0.25">
      <c r="A61" s="24">
        <v>1966</v>
      </c>
      <c r="B61" s="16">
        <v>866910500</v>
      </c>
    </row>
    <row r="62" spans="1:4" x14ac:dyDescent="0.25">
      <c r="A62" s="27" t="s">
        <v>78</v>
      </c>
    </row>
    <row r="63" spans="1:4" x14ac:dyDescent="0.25">
      <c r="A63" s="24">
        <v>1958</v>
      </c>
      <c r="B63" s="16">
        <v>406100000</v>
      </c>
    </row>
    <row r="64" spans="1:4" x14ac:dyDescent="0.25">
      <c r="A64" s="24">
        <v>1957</v>
      </c>
      <c r="B64" s="16">
        <v>278400000</v>
      </c>
    </row>
    <row r="65" spans="1:2" x14ac:dyDescent="0.25">
      <c r="A65" s="24">
        <v>1956</v>
      </c>
      <c r="B65" s="16">
        <v>197300000</v>
      </c>
    </row>
    <row r="66" spans="1:2" x14ac:dyDescent="0.25">
      <c r="A66" s="24">
        <v>1955</v>
      </c>
      <c r="B66" s="16">
        <v>131400000</v>
      </c>
    </row>
    <row r="67" spans="1:2" x14ac:dyDescent="0.25">
      <c r="A67" s="24">
        <v>1954</v>
      </c>
      <c r="B67" s="16">
        <v>115900000</v>
      </c>
    </row>
    <row r="68" spans="1:2" x14ac:dyDescent="0.25">
      <c r="A68" s="24">
        <v>1953</v>
      </c>
      <c r="B68" s="16">
        <v>136400000</v>
      </c>
    </row>
    <row r="69" spans="1:2" x14ac:dyDescent="0.25">
      <c r="A69" s="24">
        <v>1952</v>
      </c>
      <c r="B69" s="16">
        <v>138900000</v>
      </c>
    </row>
    <row r="70" spans="1:2" x14ac:dyDescent="0.25">
      <c r="A70" s="24">
        <v>1951</v>
      </c>
      <c r="B70" s="16">
        <v>151900000</v>
      </c>
    </row>
    <row r="71" spans="1:2" x14ac:dyDescent="0.25">
      <c r="A71" s="24">
        <v>1950</v>
      </c>
      <c r="B71" s="16">
        <v>187100000</v>
      </c>
    </row>
    <row r="72" spans="1:2" x14ac:dyDescent="0.25">
      <c r="A72" s="24">
        <v>1949</v>
      </c>
      <c r="B72" s="16">
        <v>100470000</v>
      </c>
    </row>
    <row r="73" spans="1:2" x14ac:dyDescent="0.25">
      <c r="A73" s="8">
        <v>1948</v>
      </c>
      <c r="B73" s="16">
        <v>119314334</v>
      </c>
    </row>
    <row r="74" spans="1:2" x14ac:dyDescent="0.25">
      <c r="A74" s="24">
        <v>1947</v>
      </c>
      <c r="B74" s="16">
        <v>121537720</v>
      </c>
    </row>
    <row r="75" spans="1:2" x14ac:dyDescent="0.25">
      <c r="A75" s="24">
        <v>1946</v>
      </c>
      <c r="B75" s="16">
        <v>51090000</v>
      </c>
    </row>
    <row r="76" spans="1:2" x14ac:dyDescent="0.25">
      <c r="A76" s="24">
        <v>1945</v>
      </c>
      <c r="B76" s="16">
        <v>35781478</v>
      </c>
    </row>
    <row r="77" spans="1:2" x14ac:dyDescent="0.25">
      <c r="A77" s="24">
        <v>1944</v>
      </c>
      <c r="B77" s="16">
        <v>31653000</v>
      </c>
    </row>
    <row r="78" spans="1:2" x14ac:dyDescent="0.25">
      <c r="A78" s="24">
        <v>1943</v>
      </c>
      <c r="B78" s="16">
        <v>38237775</v>
      </c>
    </row>
    <row r="79" spans="1:2" x14ac:dyDescent="0.25">
      <c r="A79" s="24">
        <v>1942</v>
      </c>
      <c r="B79" s="16">
        <v>224772687</v>
      </c>
    </row>
    <row r="80" spans="1:2" x14ac:dyDescent="0.25">
      <c r="A80" s="24">
        <v>1941</v>
      </c>
      <c r="B80" s="16">
        <v>103390537</v>
      </c>
    </row>
    <row r="81" spans="1:2" x14ac:dyDescent="0.25">
      <c r="A81" s="27" t="s">
        <v>79</v>
      </c>
    </row>
    <row r="82" spans="1:2" x14ac:dyDescent="0.25">
      <c r="A82" s="24">
        <v>1940</v>
      </c>
      <c r="B82" s="25">
        <v>25768000</v>
      </c>
    </row>
    <row r="83" spans="1:2" x14ac:dyDescent="0.25">
      <c r="A83" s="24">
        <v>1939</v>
      </c>
      <c r="B83" s="25">
        <v>14351480</v>
      </c>
    </row>
    <row r="84" spans="1:2" x14ac:dyDescent="0.25">
      <c r="A84" s="27" t="s">
        <v>80</v>
      </c>
    </row>
    <row r="85" spans="1:2" x14ac:dyDescent="0.25">
      <c r="A85" s="24">
        <v>1938</v>
      </c>
      <c r="B85" s="25">
        <v>10878500</v>
      </c>
    </row>
    <row r="86" spans="1:2" x14ac:dyDescent="0.25">
      <c r="A86" s="24">
        <v>1937</v>
      </c>
      <c r="B86" s="25">
        <v>6850000</v>
      </c>
    </row>
    <row r="87" spans="1:2" x14ac:dyDescent="0.25">
      <c r="A87" s="24">
        <v>1936</v>
      </c>
      <c r="B87" s="25">
        <v>5909800</v>
      </c>
    </row>
    <row r="88" spans="1:2" x14ac:dyDescent="0.25">
      <c r="A88" s="24">
        <v>1935</v>
      </c>
      <c r="B88" s="25">
        <v>5511800</v>
      </c>
    </row>
    <row r="89" spans="1:2" x14ac:dyDescent="0.25">
      <c r="A89" s="27" t="s">
        <v>81</v>
      </c>
    </row>
    <row r="90" spans="1:2" x14ac:dyDescent="0.25">
      <c r="A90" s="24">
        <v>1934</v>
      </c>
      <c r="B90" s="25">
        <v>7660780</v>
      </c>
    </row>
    <row r="91" spans="1:2" x14ac:dyDescent="0.25">
      <c r="A91" s="24">
        <v>1933</v>
      </c>
      <c r="B91" s="25">
        <v>9053500</v>
      </c>
    </row>
    <row r="92" spans="1:2" x14ac:dyDescent="0.25">
      <c r="A92" s="24">
        <v>1932</v>
      </c>
      <c r="B92" s="25">
        <v>10362300</v>
      </c>
    </row>
    <row r="93" spans="1:2" x14ac:dyDescent="0.25">
      <c r="A93" s="24">
        <v>1931</v>
      </c>
      <c r="B93" s="25">
        <v>92048303</v>
      </c>
    </row>
    <row r="94" spans="1:2" x14ac:dyDescent="0.25">
      <c r="A94" s="24">
        <v>1930</v>
      </c>
      <c r="B94" s="25">
        <v>6416620</v>
      </c>
    </row>
    <row r="95" spans="1:2" x14ac:dyDescent="0.25">
      <c r="A95" s="24">
        <v>1929</v>
      </c>
      <c r="B95" s="25">
        <v>43618502</v>
      </c>
    </row>
    <row r="96" spans="1:2" x14ac:dyDescent="0.25">
      <c r="A96" s="24">
        <v>1928</v>
      </c>
      <c r="B96" s="25">
        <v>3791500</v>
      </c>
    </row>
    <row r="97" spans="1:2" x14ac:dyDescent="0.25">
      <c r="A97" s="24">
        <v>1927</v>
      </c>
      <c r="B97" s="28">
        <v>550000</v>
      </c>
    </row>
    <row r="99" spans="1:2" x14ac:dyDescent="0.25">
      <c r="B99" s="16">
        <f>SUM(B3:B97)</f>
        <v>412860674216</v>
      </c>
    </row>
  </sheetData>
  <sortState ref="A91:B97">
    <sortCondition descending="1" ref="A90"/>
  </sortState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13" workbookViewId="0">
      <selection activeCell="G28" sqref="G28:H28"/>
    </sheetView>
  </sheetViews>
  <sheetFormatPr defaultRowHeight="15" x14ac:dyDescent="0.25"/>
  <cols>
    <col min="5" max="5" width="10.85546875" bestFit="1" customWidth="1"/>
    <col min="8" max="8" width="11.7109375" bestFit="1" customWidth="1"/>
  </cols>
  <sheetData>
    <row r="2" spans="1:8" ht="25.5" x14ac:dyDescent="0.25">
      <c r="A2" s="14" t="s">
        <v>68</v>
      </c>
      <c r="B2" s="34" t="s">
        <v>67</v>
      </c>
      <c r="C2" s="34"/>
      <c r="D2" s="20" t="s">
        <v>66</v>
      </c>
      <c r="E2" s="20" t="s">
        <v>67</v>
      </c>
      <c r="F2" s="34" t="s">
        <v>66</v>
      </c>
      <c r="G2" s="34"/>
      <c r="H2" s="20" t="s">
        <v>69</v>
      </c>
    </row>
    <row r="3" spans="1:8" x14ac:dyDescent="0.25">
      <c r="A3" s="33" t="s">
        <v>70</v>
      </c>
      <c r="B3" s="33"/>
      <c r="C3" s="33"/>
      <c r="D3" s="21">
        <v>1949</v>
      </c>
      <c r="E3" s="22">
        <v>100470000</v>
      </c>
      <c r="F3" s="32">
        <v>1973</v>
      </c>
      <c r="G3" s="32"/>
      <c r="H3" s="22">
        <v>1851753000</v>
      </c>
    </row>
    <row r="4" spans="1:8" x14ac:dyDescent="0.25">
      <c r="A4" s="21">
        <v>1927</v>
      </c>
      <c r="B4" s="35">
        <v>550000</v>
      </c>
      <c r="C4" s="35"/>
      <c r="D4" s="21">
        <v>1950</v>
      </c>
      <c r="E4" s="22">
        <v>187100000</v>
      </c>
      <c r="F4" s="32">
        <v>1974</v>
      </c>
      <c r="G4" s="32"/>
      <c r="H4" s="22">
        <v>1934837000</v>
      </c>
    </row>
    <row r="5" spans="1:8" x14ac:dyDescent="0.25">
      <c r="A5" s="21">
        <v>1928</v>
      </c>
      <c r="B5" s="31">
        <v>3791500</v>
      </c>
      <c r="C5" s="31"/>
      <c r="D5" s="21">
        <v>1951</v>
      </c>
      <c r="E5" s="22">
        <v>151900000</v>
      </c>
      <c r="F5" s="32">
        <v>1975</v>
      </c>
      <c r="G5" s="32"/>
      <c r="H5" s="22">
        <v>2078259750</v>
      </c>
    </row>
    <row r="6" spans="1:8" x14ac:dyDescent="0.25">
      <c r="A6" s="21">
        <v>1929</v>
      </c>
      <c r="B6" s="31">
        <v>43618502</v>
      </c>
      <c r="C6" s="31"/>
      <c r="D6" s="21">
        <v>1952</v>
      </c>
      <c r="E6" s="22">
        <v>138900000</v>
      </c>
      <c r="F6" s="32">
        <v>1976</v>
      </c>
      <c r="G6" s="32"/>
      <c r="H6" s="22">
        <v>28166790005</v>
      </c>
    </row>
    <row r="7" spans="1:8" x14ac:dyDescent="0.25">
      <c r="A7" s="21">
        <v>1930</v>
      </c>
      <c r="B7" s="31">
        <v>6416620</v>
      </c>
      <c r="C7" s="31"/>
      <c r="D7" s="21">
        <v>1953</v>
      </c>
      <c r="E7" s="22">
        <v>136400000</v>
      </c>
      <c r="F7" s="32">
        <v>1977</v>
      </c>
      <c r="G7" s="32"/>
      <c r="H7" s="22">
        <v>2599150000</v>
      </c>
    </row>
    <row r="8" spans="1:8" x14ac:dyDescent="0.25">
      <c r="A8" s="21">
        <v>1931</v>
      </c>
      <c r="B8" s="31">
        <v>92048303</v>
      </c>
      <c r="C8" s="31"/>
      <c r="D8" s="21">
        <v>1954</v>
      </c>
      <c r="E8" s="22">
        <v>115900000</v>
      </c>
      <c r="F8" s="32">
        <v>1978</v>
      </c>
      <c r="G8" s="32"/>
      <c r="H8" s="22">
        <v>2792500000</v>
      </c>
    </row>
    <row r="9" spans="1:8" x14ac:dyDescent="0.25">
      <c r="A9" s="21">
        <v>1932</v>
      </c>
      <c r="B9" s="31">
        <v>10362300</v>
      </c>
      <c r="C9" s="31"/>
      <c r="D9" s="21">
        <v>1955</v>
      </c>
      <c r="E9" s="22">
        <v>131400000</v>
      </c>
      <c r="F9" s="32">
        <v>1979</v>
      </c>
      <c r="G9" s="32"/>
      <c r="H9" s="22">
        <v>3150300000</v>
      </c>
    </row>
    <row r="10" spans="1:8" x14ac:dyDescent="0.25">
      <c r="A10" s="21">
        <v>1933</v>
      </c>
      <c r="B10" s="31">
        <v>9053500</v>
      </c>
      <c r="C10" s="31"/>
      <c r="D10" s="21">
        <v>1956</v>
      </c>
      <c r="E10" s="22">
        <v>197300000</v>
      </c>
      <c r="F10" s="32">
        <v>1980</v>
      </c>
      <c r="G10" s="32"/>
      <c r="H10" s="22">
        <v>3273900000</v>
      </c>
    </row>
    <row r="11" spans="1:8" x14ac:dyDescent="0.25">
      <c r="A11" s="21">
        <v>1934</v>
      </c>
      <c r="B11" s="31">
        <v>7660780</v>
      </c>
      <c r="C11" s="31"/>
      <c r="D11" s="21">
        <v>1957</v>
      </c>
      <c r="E11" s="22">
        <v>278400000</v>
      </c>
      <c r="F11" s="32">
        <v>1981</v>
      </c>
      <c r="G11" s="32"/>
      <c r="H11" s="22">
        <v>3412500000</v>
      </c>
    </row>
    <row r="12" spans="1:8" x14ac:dyDescent="0.25">
      <c r="A12" s="33" t="s">
        <v>71</v>
      </c>
      <c r="B12" s="33"/>
      <c r="C12" s="33"/>
      <c r="D12" s="21">
        <v>1958</v>
      </c>
      <c r="E12" s="22">
        <v>406100000</v>
      </c>
      <c r="F12" s="32">
        <v>1982</v>
      </c>
      <c r="G12" s="32"/>
      <c r="H12" s="22">
        <v>3156600000</v>
      </c>
    </row>
    <row r="13" spans="1:8" ht="25.5" customHeight="1" x14ac:dyDescent="0.25">
      <c r="A13" s="21">
        <v>1935</v>
      </c>
      <c r="B13" s="31">
        <v>5511800</v>
      </c>
      <c r="C13" s="31"/>
      <c r="D13" s="33" t="s">
        <v>72</v>
      </c>
      <c r="E13" s="33"/>
      <c r="F13" s="32">
        <v>1983</v>
      </c>
      <c r="G13" s="32"/>
      <c r="H13" s="23">
        <v>4167700</v>
      </c>
    </row>
    <row r="14" spans="1:8" x14ac:dyDescent="0.25">
      <c r="A14" s="21">
        <v>1936</v>
      </c>
      <c r="B14" s="31">
        <v>5909800</v>
      </c>
      <c r="C14" s="31"/>
      <c r="D14" s="21">
        <v>1959</v>
      </c>
      <c r="E14" s="22">
        <v>549980750</v>
      </c>
      <c r="F14" s="32">
        <v>1984</v>
      </c>
      <c r="G14" s="32"/>
      <c r="H14" s="22">
        <v>4642700000</v>
      </c>
    </row>
    <row r="15" spans="1:8" x14ac:dyDescent="0.25">
      <c r="A15" s="21">
        <v>1937</v>
      </c>
      <c r="B15" s="31">
        <v>6850000</v>
      </c>
      <c r="C15" s="31"/>
      <c r="D15" s="21">
        <v>1960</v>
      </c>
      <c r="E15" s="22">
        <v>567995000</v>
      </c>
      <c r="F15" s="32">
        <v>1985</v>
      </c>
      <c r="G15" s="32"/>
      <c r="H15" s="22">
        <v>5355800000</v>
      </c>
    </row>
    <row r="16" spans="1:8" x14ac:dyDescent="0.25">
      <c r="A16" s="21">
        <v>1938</v>
      </c>
      <c r="B16" s="31">
        <v>10878500</v>
      </c>
      <c r="C16" s="31"/>
      <c r="D16" s="21">
        <v>1961</v>
      </c>
      <c r="E16" s="22">
        <v>707424000</v>
      </c>
      <c r="F16" s="32">
        <v>1986</v>
      </c>
      <c r="G16" s="32"/>
      <c r="H16" s="22">
        <v>4869300000</v>
      </c>
    </row>
    <row r="17" spans="1:8" x14ac:dyDescent="0.25">
      <c r="A17" s="33" t="s">
        <v>73</v>
      </c>
      <c r="B17" s="33"/>
      <c r="C17" s="33"/>
      <c r="D17" s="21">
        <v>1962</v>
      </c>
      <c r="E17" s="22">
        <v>799800000</v>
      </c>
      <c r="F17" s="32">
        <v>1987</v>
      </c>
      <c r="G17" s="32"/>
      <c r="H17" s="22">
        <v>4946100000</v>
      </c>
    </row>
    <row r="18" spans="1:8" x14ac:dyDescent="0.25">
      <c r="A18" s="21">
        <v>1939</v>
      </c>
      <c r="B18" s="31">
        <v>14351480</v>
      </c>
      <c r="C18" s="31"/>
      <c r="D18" s="21">
        <v>1963</v>
      </c>
      <c r="E18" s="22">
        <v>775881600</v>
      </c>
      <c r="F18" s="32">
        <v>1988</v>
      </c>
      <c r="G18" s="32"/>
      <c r="H18" s="22">
        <v>6169000000</v>
      </c>
    </row>
    <row r="19" spans="1:8" x14ac:dyDescent="0.25">
      <c r="A19" s="21">
        <v>1940</v>
      </c>
      <c r="B19" s="31">
        <v>25768000</v>
      </c>
      <c r="C19" s="31"/>
      <c r="D19" s="21">
        <v>1964</v>
      </c>
      <c r="E19" s="22">
        <v>833341500</v>
      </c>
      <c r="F19" s="32">
        <v>1989</v>
      </c>
      <c r="G19" s="32"/>
      <c r="H19" s="22">
        <v>6589500000</v>
      </c>
    </row>
    <row r="20" spans="1:8" x14ac:dyDescent="0.25">
      <c r="A20" s="33" t="s">
        <v>74</v>
      </c>
      <c r="B20" s="33"/>
      <c r="C20" s="33"/>
      <c r="D20" s="21">
        <v>1965</v>
      </c>
      <c r="E20" s="22">
        <v>733792000</v>
      </c>
      <c r="F20" s="32">
        <v>1990</v>
      </c>
      <c r="G20" s="32"/>
      <c r="H20" s="22">
        <v>7366600000</v>
      </c>
    </row>
    <row r="21" spans="1:8" x14ac:dyDescent="0.25">
      <c r="A21" s="21">
        <v>1941</v>
      </c>
      <c r="B21" s="31">
        <v>103390537</v>
      </c>
      <c r="C21" s="31"/>
      <c r="D21" s="21">
        <v>1966</v>
      </c>
      <c r="E21" s="22">
        <v>866910500</v>
      </c>
      <c r="F21" s="32">
        <v>1991</v>
      </c>
      <c r="G21" s="32"/>
      <c r="H21" s="22">
        <v>7937700000</v>
      </c>
    </row>
    <row r="22" spans="1:8" ht="25.5" customHeight="1" x14ac:dyDescent="0.25">
      <c r="A22" s="21">
        <v>1942</v>
      </c>
      <c r="B22" s="31">
        <v>224772687</v>
      </c>
      <c r="C22" s="31"/>
      <c r="D22" s="33" t="s">
        <v>75</v>
      </c>
      <c r="E22" s="33"/>
      <c r="F22" s="32">
        <v>1992</v>
      </c>
      <c r="G22" s="32"/>
      <c r="H22" s="22">
        <v>8887000000</v>
      </c>
    </row>
    <row r="23" spans="1:8" x14ac:dyDescent="0.25">
      <c r="A23" s="21">
        <v>1943</v>
      </c>
      <c r="B23" s="31">
        <v>38237775</v>
      </c>
      <c r="C23" s="31"/>
      <c r="D23" s="21">
        <v>1967</v>
      </c>
      <c r="E23" s="22">
        <v>993026500</v>
      </c>
      <c r="F23" s="32">
        <v>1993</v>
      </c>
      <c r="G23" s="32"/>
      <c r="H23" s="22">
        <v>8862000000</v>
      </c>
    </row>
    <row r="24" spans="1:8" x14ac:dyDescent="0.25">
      <c r="A24" s="21">
        <v>1944</v>
      </c>
      <c r="B24" s="31">
        <v>31653000</v>
      </c>
      <c r="C24" s="31"/>
      <c r="D24" s="21">
        <v>1968</v>
      </c>
      <c r="E24" s="22">
        <v>915650000</v>
      </c>
      <c r="F24" s="32">
        <v>1994</v>
      </c>
      <c r="G24" s="32"/>
      <c r="H24" s="22">
        <v>8644000000</v>
      </c>
    </row>
    <row r="25" spans="1:8" x14ac:dyDescent="0.25">
      <c r="A25" s="21">
        <v>1945</v>
      </c>
      <c r="B25" s="31">
        <v>35781478</v>
      </c>
      <c r="C25" s="31"/>
      <c r="D25" s="21">
        <v>1969</v>
      </c>
      <c r="E25" s="22">
        <v>9021740004</v>
      </c>
      <c r="F25" s="32">
        <v>1995</v>
      </c>
      <c r="G25" s="32"/>
      <c r="H25" s="22">
        <v>8322000000</v>
      </c>
    </row>
    <row r="26" spans="1:8" x14ac:dyDescent="0.25">
      <c r="A26" s="21">
        <v>1946</v>
      </c>
      <c r="B26" s="31">
        <v>51090000</v>
      </c>
      <c r="C26" s="31"/>
      <c r="D26" s="21">
        <v>1970</v>
      </c>
      <c r="E26" s="22">
        <v>1287977000</v>
      </c>
      <c r="F26" s="32">
        <v>1996</v>
      </c>
      <c r="G26" s="32"/>
      <c r="H26" s="22">
        <v>8196000000</v>
      </c>
    </row>
    <row r="27" spans="1:8" x14ac:dyDescent="0.25">
      <c r="A27" s="21">
        <v>1947</v>
      </c>
      <c r="B27" s="31">
        <v>121537720</v>
      </c>
      <c r="C27" s="31"/>
      <c r="D27" s="21">
        <v>1971</v>
      </c>
      <c r="E27" s="22">
        <v>1786829000</v>
      </c>
      <c r="F27" s="32">
        <v>1997</v>
      </c>
      <c r="G27" s="32"/>
      <c r="H27" s="22">
        <v>8549000000</v>
      </c>
    </row>
    <row r="28" spans="1:8" x14ac:dyDescent="0.25">
      <c r="A28" s="32">
        <v>1948</v>
      </c>
      <c r="B28" s="32"/>
      <c r="C28" s="31">
        <v>119314334</v>
      </c>
      <c r="D28" s="31"/>
      <c r="E28" s="32">
        <v>1972</v>
      </c>
      <c r="F28" s="32"/>
      <c r="G28" s="31">
        <v>1901174000</v>
      </c>
      <c r="H28" s="31"/>
    </row>
  </sheetData>
  <mergeCells count="58">
    <mergeCell ref="B2:C2"/>
    <mergeCell ref="F2:G2"/>
    <mergeCell ref="A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A12:C12"/>
    <mergeCell ref="F12:G12"/>
    <mergeCell ref="B13:C13"/>
    <mergeCell ref="D13:E13"/>
    <mergeCell ref="F13:G13"/>
    <mergeCell ref="B14:C14"/>
    <mergeCell ref="F14:G14"/>
    <mergeCell ref="B15:C15"/>
    <mergeCell ref="F15:G15"/>
    <mergeCell ref="B16:C16"/>
    <mergeCell ref="F16:G16"/>
    <mergeCell ref="A17:C17"/>
    <mergeCell ref="F17:G17"/>
    <mergeCell ref="B18:C18"/>
    <mergeCell ref="F18:G18"/>
    <mergeCell ref="B19:C19"/>
    <mergeCell ref="F19:G19"/>
    <mergeCell ref="A20:C20"/>
    <mergeCell ref="F20:G20"/>
    <mergeCell ref="B21:C21"/>
    <mergeCell ref="F21:G21"/>
    <mergeCell ref="B22:C22"/>
    <mergeCell ref="D22:E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A28:B28"/>
    <mergeCell ref="C28:D28"/>
    <mergeCell ref="E28:F28"/>
    <mergeCell ref="G28:H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topLeftCell="A76" workbookViewId="0">
      <selection activeCell="A92" sqref="A92"/>
    </sheetView>
  </sheetViews>
  <sheetFormatPr defaultRowHeight="15" x14ac:dyDescent="0.25"/>
  <cols>
    <col min="1" max="1" width="10.42578125" bestFit="1" customWidth="1"/>
    <col min="2" max="2" width="10" bestFit="1" customWidth="1"/>
    <col min="5" max="5" width="15.5703125" bestFit="1" customWidth="1"/>
    <col min="6" max="6" width="16.5703125" bestFit="1" customWidth="1"/>
    <col min="7" max="7" width="17.28515625" bestFit="1" customWidth="1"/>
  </cols>
  <sheetData>
    <row r="1" spans="1:6" x14ac:dyDescent="0.25">
      <c r="A1" s="36">
        <v>42736</v>
      </c>
      <c r="B1" s="37">
        <v>2.5000000000000001E-2</v>
      </c>
      <c r="C1">
        <v>1</v>
      </c>
      <c r="E1" s="43">
        <f>'1927-2016'!B3</f>
        <v>16280724000</v>
      </c>
      <c r="F1" s="43">
        <f>E1*C1</f>
        <v>16280724000</v>
      </c>
    </row>
    <row r="2" spans="1:6" x14ac:dyDescent="0.25">
      <c r="A2" s="38">
        <v>42370</v>
      </c>
      <c r="B2" s="39">
        <v>1.37E-2</v>
      </c>
      <c r="C2">
        <f t="shared" ref="C2:C65" si="0">C1*(1+B2)</f>
        <v>1.0137</v>
      </c>
      <c r="E2" s="43">
        <f>'1927-2016'!B4</f>
        <v>15717450000</v>
      </c>
      <c r="F2" s="43">
        <f t="shared" ref="F2:F65" si="1">E2*C2</f>
        <v>15932779065</v>
      </c>
    </row>
    <row r="3" spans="1:6" x14ac:dyDescent="0.25">
      <c r="A3" s="36">
        <v>42005</v>
      </c>
      <c r="B3" s="37">
        <v>-8.9999999999999998E-4</v>
      </c>
      <c r="C3">
        <f t="shared" si="0"/>
        <v>1.01278767</v>
      </c>
      <c r="E3" s="43">
        <f>'1927-2016'!B5</f>
        <v>15864030000</v>
      </c>
      <c r="F3" s="43">
        <f t="shared" si="1"/>
        <v>16066893980.510101</v>
      </c>
    </row>
    <row r="4" spans="1:6" x14ac:dyDescent="0.25">
      <c r="A4" s="38">
        <v>41640</v>
      </c>
      <c r="B4" s="39">
        <v>1.5800000000000002E-2</v>
      </c>
      <c r="C4">
        <f t="shared" si="0"/>
        <v>1.0287897151860002</v>
      </c>
      <c r="E4" s="43">
        <f>'1927-2016'!B6</f>
        <v>15519953000</v>
      </c>
      <c r="F4" s="43">
        <f t="shared" si="1"/>
        <v>15966768026.570108</v>
      </c>
    </row>
    <row r="5" spans="1:6" x14ac:dyDescent="0.25">
      <c r="A5" s="36">
        <v>41275</v>
      </c>
      <c r="B5" s="37">
        <v>1.5900000000000001E-2</v>
      </c>
      <c r="C5">
        <f t="shared" si="0"/>
        <v>1.0451474716574576</v>
      </c>
      <c r="E5" s="43">
        <f>'1927-2016'!B7</f>
        <v>15902353000</v>
      </c>
      <c r="F5" s="43">
        <f t="shared" si="1"/>
        <v>16620304031.354385</v>
      </c>
    </row>
    <row r="6" spans="1:6" x14ac:dyDescent="0.25">
      <c r="A6" s="38">
        <v>40909</v>
      </c>
      <c r="B6" s="39">
        <v>2.93E-2</v>
      </c>
      <c r="C6">
        <f t="shared" si="0"/>
        <v>1.0757702925770212</v>
      </c>
      <c r="E6" s="43">
        <f>'1927-2016'!B8</f>
        <v>15902353000</v>
      </c>
      <c r="F6" s="43">
        <f t="shared" si="1"/>
        <v>17107278939.47307</v>
      </c>
    </row>
    <row r="7" spans="1:6" x14ac:dyDescent="0.25">
      <c r="A7" s="36">
        <v>40544</v>
      </c>
      <c r="B7" s="37">
        <v>1.6299999999999999E-2</v>
      </c>
      <c r="C7">
        <f t="shared" si="0"/>
        <v>1.0933053483460267</v>
      </c>
      <c r="E7" s="43">
        <f>'1927-2016'!B9</f>
        <v>15956000000</v>
      </c>
      <c r="F7" s="43">
        <f t="shared" si="1"/>
        <v>17444780138.209202</v>
      </c>
    </row>
    <row r="8" spans="1:6" x14ac:dyDescent="0.25">
      <c r="A8" s="38">
        <v>40179</v>
      </c>
      <c r="B8" s="39">
        <v>2.63E-2</v>
      </c>
      <c r="C8">
        <f t="shared" si="0"/>
        <v>1.1220592790075272</v>
      </c>
      <c r="E8" s="43">
        <f>'1927-2016'!B10</f>
        <v>14077349000</v>
      </c>
      <c r="F8" s="43">
        <f t="shared" si="1"/>
        <v>15795620069.277334</v>
      </c>
    </row>
    <row r="9" spans="1:6" x14ac:dyDescent="0.25">
      <c r="A9" s="36">
        <v>39814</v>
      </c>
      <c r="B9" s="37">
        <v>2.9999999999999997E-4</v>
      </c>
      <c r="C9">
        <f t="shared" si="0"/>
        <v>1.1223958967912295</v>
      </c>
      <c r="E9" s="43">
        <f>'1927-2016'!B11</f>
        <v>14077349000</v>
      </c>
      <c r="F9" s="43">
        <f t="shared" si="1"/>
        <v>15800358755.298119</v>
      </c>
    </row>
    <row r="10" spans="1:6" x14ac:dyDescent="0.25">
      <c r="A10" s="38">
        <v>39448</v>
      </c>
      <c r="B10" s="39">
        <v>4.2799999999999998E-2</v>
      </c>
      <c r="C10">
        <f t="shared" si="0"/>
        <v>1.1704344411738941</v>
      </c>
      <c r="E10" s="43">
        <f>'1927-2016'!B12</f>
        <v>13724000000</v>
      </c>
      <c r="F10" s="43">
        <f t="shared" si="1"/>
        <v>16063042270.670523</v>
      </c>
    </row>
    <row r="11" spans="1:6" x14ac:dyDescent="0.25">
      <c r="A11" s="36">
        <v>39083</v>
      </c>
      <c r="B11" s="37">
        <v>2.0799999999999999E-2</v>
      </c>
      <c r="C11">
        <f t="shared" si="0"/>
        <v>1.1947794775503109</v>
      </c>
      <c r="E11" s="43">
        <f>'1927-2016'!B13</f>
        <v>13866860000</v>
      </c>
      <c r="F11" s="43">
        <f t="shared" si="1"/>
        <v>16567839746.063305</v>
      </c>
    </row>
    <row r="12" spans="1:6" x14ac:dyDescent="0.25">
      <c r="A12" s="38">
        <v>38718</v>
      </c>
      <c r="B12" s="39">
        <v>3.9899999999999998E-2</v>
      </c>
      <c r="C12">
        <f t="shared" si="0"/>
        <v>1.2424511787045684</v>
      </c>
      <c r="E12" s="43">
        <f>'1927-2016'!B14</f>
        <v>13972000000</v>
      </c>
      <c r="F12" s="43">
        <f t="shared" si="1"/>
        <v>17359527868.860229</v>
      </c>
    </row>
    <row r="13" spans="1:6" x14ac:dyDescent="0.25">
      <c r="A13" s="36">
        <v>38353</v>
      </c>
      <c r="B13" s="37">
        <v>2.9700000000000001E-2</v>
      </c>
      <c r="C13">
        <f t="shared" si="0"/>
        <v>1.2793519787120942</v>
      </c>
      <c r="E13" s="43">
        <f>'1927-2016'!B15</f>
        <v>13873000000</v>
      </c>
      <c r="F13" s="43">
        <f t="shared" si="1"/>
        <v>17748450000.672882</v>
      </c>
    </row>
    <row r="14" spans="1:6" x14ac:dyDescent="0.25">
      <c r="A14" s="38">
        <v>37987</v>
      </c>
      <c r="B14" s="39">
        <v>1.9300000000000001E-2</v>
      </c>
      <c r="C14">
        <f t="shared" si="0"/>
        <v>1.3040434719012377</v>
      </c>
      <c r="E14" s="43">
        <f>'1927-2016'!B16</f>
        <v>13506000000</v>
      </c>
      <c r="F14" s="43">
        <f t="shared" si="1"/>
        <v>17612411131.498116</v>
      </c>
    </row>
    <row r="15" spans="1:6" x14ac:dyDescent="0.25">
      <c r="A15" s="36">
        <v>37622</v>
      </c>
      <c r="B15" s="37">
        <v>2.5999999999999999E-2</v>
      </c>
      <c r="C15">
        <f t="shared" si="0"/>
        <v>1.3379486021706699</v>
      </c>
      <c r="E15" s="43">
        <f>'1927-2016'!B17</f>
        <v>13506000000</v>
      </c>
      <c r="F15" s="43">
        <f t="shared" si="1"/>
        <v>18070333820.917068</v>
      </c>
    </row>
    <row r="16" spans="1:6" x14ac:dyDescent="0.25">
      <c r="A16" s="38">
        <v>37257</v>
      </c>
      <c r="B16" s="39">
        <v>1.14E-2</v>
      </c>
      <c r="C16">
        <f t="shared" si="0"/>
        <v>1.3532012162354157</v>
      </c>
      <c r="E16" s="43">
        <f>'1927-2016'!B18</f>
        <v>13506000000</v>
      </c>
      <c r="F16" s="43">
        <f t="shared" si="1"/>
        <v>18276335626.475525</v>
      </c>
    </row>
    <row r="17" spans="1:6" x14ac:dyDescent="0.25">
      <c r="A17" s="36">
        <v>36892</v>
      </c>
      <c r="B17" s="37">
        <v>3.73E-2</v>
      </c>
      <c r="C17">
        <f t="shared" si="0"/>
        <v>1.4036756216009969</v>
      </c>
      <c r="E17" s="43">
        <f>'1927-2016'!B19</f>
        <v>13506000000</v>
      </c>
      <c r="F17" s="43">
        <f t="shared" si="1"/>
        <v>18958042945.343063</v>
      </c>
    </row>
    <row r="18" spans="1:6" x14ac:dyDescent="0.25">
      <c r="A18" s="38">
        <v>36526</v>
      </c>
      <c r="B18" s="39">
        <v>2.7400000000000001E-2</v>
      </c>
      <c r="C18">
        <f t="shared" si="0"/>
        <v>1.4421363336328643</v>
      </c>
      <c r="E18" s="43">
        <f>'1927-2016'!B20</f>
        <v>8549000000</v>
      </c>
      <c r="F18" s="43">
        <f t="shared" si="1"/>
        <v>12328823516.227358</v>
      </c>
    </row>
    <row r="19" spans="1:6" x14ac:dyDescent="0.25">
      <c r="A19" s="36">
        <v>36161</v>
      </c>
      <c r="B19" s="37">
        <v>1.67E-2</v>
      </c>
      <c r="C19">
        <f t="shared" si="0"/>
        <v>1.4662200104045331</v>
      </c>
      <c r="E19" s="43">
        <f>'1927-2016'!B21</f>
        <v>8549000000</v>
      </c>
      <c r="F19" s="43">
        <f t="shared" si="1"/>
        <v>12534714868.948353</v>
      </c>
    </row>
    <row r="20" spans="1:6" x14ac:dyDescent="0.25">
      <c r="A20" s="38">
        <v>35796</v>
      </c>
      <c r="B20" s="39">
        <v>1.5699999999999999E-2</v>
      </c>
      <c r="C20">
        <f t="shared" si="0"/>
        <v>1.4892396645678843</v>
      </c>
      <c r="E20" s="43">
        <f>'1927-2016'!B22</f>
        <v>8549000000</v>
      </c>
      <c r="F20" s="43">
        <f t="shared" si="1"/>
        <v>12731509892.390842</v>
      </c>
    </row>
    <row r="21" spans="1:6" x14ac:dyDescent="0.25">
      <c r="A21" s="36">
        <v>35431</v>
      </c>
      <c r="B21" s="37">
        <v>3.04E-2</v>
      </c>
      <c r="C21">
        <f t="shared" si="0"/>
        <v>1.534512550370748</v>
      </c>
      <c r="E21" s="43">
        <f>'1927-2016'!B23</f>
        <v>8196000000</v>
      </c>
      <c r="F21" s="43">
        <f t="shared" si="1"/>
        <v>12576864862.83865</v>
      </c>
    </row>
    <row r="22" spans="1:6" x14ac:dyDescent="0.25">
      <c r="A22" s="38">
        <v>35065</v>
      </c>
      <c r="B22" s="39">
        <v>2.7300000000000001E-2</v>
      </c>
      <c r="C22">
        <f t="shared" si="0"/>
        <v>1.5764047429958696</v>
      </c>
      <c r="E22" s="43">
        <f>'1927-2016'!B24</f>
        <v>8322000000</v>
      </c>
      <c r="F22" s="43">
        <f t="shared" si="1"/>
        <v>13118840271.211628</v>
      </c>
    </row>
    <row r="23" spans="1:6" x14ac:dyDescent="0.25">
      <c r="A23" s="36">
        <v>34700</v>
      </c>
      <c r="B23" s="37">
        <v>2.8000000000000001E-2</v>
      </c>
      <c r="C23">
        <f t="shared" si="0"/>
        <v>1.620544075799754</v>
      </c>
      <c r="E23" s="43">
        <f>'1927-2016'!B25</f>
        <v>8644000000</v>
      </c>
      <c r="F23" s="43">
        <f t="shared" si="1"/>
        <v>14007982991.213074</v>
      </c>
    </row>
    <row r="24" spans="1:6" x14ac:dyDescent="0.25">
      <c r="A24" s="38">
        <v>34335</v>
      </c>
      <c r="B24" s="39">
        <v>2.52E-2</v>
      </c>
      <c r="C24">
        <f t="shared" si="0"/>
        <v>1.6613817865099076</v>
      </c>
      <c r="E24" s="43">
        <f>'1927-2016'!B26</f>
        <v>8862000000</v>
      </c>
      <c r="F24" s="43">
        <f t="shared" si="1"/>
        <v>14723165392.050802</v>
      </c>
    </row>
    <row r="25" spans="1:6" x14ac:dyDescent="0.25">
      <c r="A25" s="36">
        <v>33970</v>
      </c>
      <c r="B25" s="37">
        <v>3.2599999999999997E-2</v>
      </c>
      <c r="C25">
        <f t="shared" si="0"/>
        <v>1.7155428327501305</v>
      </c>
      <c r="E25" s="43">
        <f>'1927-2016'!B27</f>
        <v>8887000000</v>
      </c>
      <c r="F25" s="43">
        <f t="shared" si="1"/>
        <v>15246029154.65041</v>
      </c>
    </row>
    <row r="26" spans="1:6" x14ac:dyDescent="0.25">
      <c r="A26" s="38">
        <v>33604</v>
      </c>
      <c r="B26" s="39">
        <v>2.5999999999999999E-2</v>
      </c>
      <c r="C26">
        <f t="shared" si="0"/>
        <v>1.7601469464016339</v>
      </c>
      <c r="E26" s="43">
        <f>'1927-2016'!B28</f>
        <v>7937700000</v>
      </c>
      <c r="F26" s="43">
        <f t="shared" si="1"/>
        <v>13971518416.45225</v>
      </c>
    </row>
    <row r="27" spans="1:6" x14ac:dyDescent="0.25">
      <c r="A27" s="36">
        <v>33239</v>
      </c>
      <c r="B27" s="37">
        <v>5.6500000000000002E-2</v>
      </c>
      <c r="C27">
        <f t="shared" si="0"/>
        <v>1.8595952488733263</v>
      </c>
      <c r="E27" s="43">
        <f>'1927-2016'!B29</f>
        <v>7366600000</v>
      </c>
      <c r="F27" s="43">
        <f t="shared" si="1"/>
        <v>13698894360.350245</v>
      </c>
    </row>
    <row r="28" spans="1:6" x14ac:dyDescent="0.25">
      <c r="A28" s="38">
        <v>32874</v>
      </c>
      <c r="B28" s="39">
        <v>5.1999999999999998E-2</v>
      </c>
      <c r="C28">
        <f t="shared" si="0"/>
        <v>1.9562942018147393</v>
      </c>
      <c r="E28" s="43">
        <f>'1927-2016'!B30</f>
        <v>6589500000</v>
      </c>
      <c r="F28" s="43">
        <f t="shared" si="1"/>
        <v>12891000642.858225</v>
      </c>
    </row>
    <row r="29" spans="1:6" x14ac:dyDescent="0.25">
      <c r="A29" s="36">
        <v>32509</v>
      </c>
      <c r="B29" s="37">
        <v>4.6699999999999998E-2</v>
      </c>
      <c r="C29">
        <f t="shared" si="0"/>
        <v>2.0476531410394876</v>
      </c>
      <c r="E29" s="43">
        <f>'1927-2016'!B31</f>
        <v>6169000000</v>
      </c>
      <c r="F29" s="43">
        <f t="shared" si="1"/>
        <v>12631972227.072599</v>
      </c>
    </row>
    <row r="30" spans="1:6" x14ac:dyDescent="0.25">
      <c r="A30" s="38">
        <v>32143</v>
      </c>
      <c r="B30" s="39">
        <v>4.0500000000000001E-2</v>
      </c>
      <c r="C30">
        <f t="shared" si="0"/>
        <v>2.130583093251587</v>
      </c>
      <c r="E30" s="43">
        <f>'1927-2016'!B32</f>
        <v>4946100000</v>
      </c>
      <c r="F30" s="43">
        <f t="shared" si="1"/>
        <v>10538077037.531675</v>
      </c>
    </row>
    <row r="31" spans="1:6" x14ac:dyDescent="0.25">
      <c r="A31" s="36">
        <v>31778</v>
      </c>
      <c r="B31" s="37">
        <v>1.46E-2</v>
      </c>
      <c r="C31">
        <f t="shared" si="0"/>
        <v>2.1616896064130602</v>
      </c>
      <c r="E31" s="43">
        <f>'1927-2016'!B33</f>
        <v>4869300000</v>
      </c>
      <c r="F31" s="43">
        <f t="shared" si="1"/>
        <v>10525915200.507114</v>
      </c>
    </row>
    <row r="32" spans="1:6" x14ac:dyDescent="0.25">
      <c r="A32" s="38">
        <v>31413</v>
      </c>
      <c r="B32" s="39">
        <v>3.8899999999999997E-2</v>
      </c>
      <c r="C32">
        <f t="shared" si="0"/>
        <v>2.2457793321025279</v>
      </c>
      <c r="E32" s="43">
        <f>'1927-2016'!B34</f>
        <v>5355800000</v>
      </c>
      <c r="F32" s="43">
        <f t="shared" si="1"/>
        <v>12027944946.87472</v>
      </c>
    </row>
    <row r="33" spans="1:6" x14ac:dyDescent="0.25">
      <c r="A33" s="36">
        <v>31048</v>
      </c>
      <c r="B33" s="37">
        <v>3.5299999999999998E-2</v>
      </c>
      <c r="C33">
        <f t="shared" si="0"/>
        <v>2.3250553425257467</v>
      </c>
      <c r="E33" s="43">
        <f>'1927-2016'!B35</f>
        <v>4642700000</v>
      </c>
      <c r="F33" s="43">
        <f t="shared" si="1"/>
        <v>10794534438.744284</v>
      </c>
    </row>
    <row r="34" spans="1:6" x14ac:dyDescent="0.25">
      <c r="A34" s="38">
        <v>30682</v>
      </c>
      <c r="B34" s="39">
        <v>4.19E-2</v>
      </c>
      <c r="C34">
        <f t="shared" si="0"/>
        <v>2.4224751613775757</v>
      </c>
      <c r="E34" s="43">
        <f>'1927-2016'!B36</f>
        <v>4167700000</v>
      </c>
      <c r="F34" s="43">
        <f t="shared" si="1"/>
        <v>10096149730.073322</v>
      </c>
    </row>
    <row r="35" spans="1:6" x14ac:dyDescent="0.25">
      <c r="A35" s="36">
        <v>30317</v>
      </c>
      <c r="B35" s="37">
        <v>3.7100000000000001E-2</v>
      </c>
      <c r="C35">
        <f t="shared" si="0"/>
        <v>2.5123489898646834</v>
      </c>
      <c r="E35" s="43">
        <f>'1927-2016'!B37</f>
        <v>3156600000</v>
      </c>
      <c r="F35" s="43">
        <f t="shared" si="1"/>
        <v>7930480821.4068594</v>
      </c>
    </row>
    <row r="36" spans="1:6" x14ac:dyDescent="0.25">
      <c r="A36" s="38">
        <v>29952</v>
      </c>
      <c r="B36" s="39">
        <v>8.3900000000000002E-2</v>
      </c>
      <c r="C36">
        <f t="shared" si="0"/>
        <v>2.7231350701143304</v>
      </c>
      <c r="E36" s="43">
        <f>'1927-2016'!B38</f>
        <v>3412500000</v>
      </c>
      <c r="F36" s="43">
        <f t="shared" si="1"/>
        <v>9292698426.765152</v>
      </c>
    </row>
    <row r="37" spans="1:6" x14ac:dyDescent="0.25">
      <c r="A37" s="36">
        <v>29587</v>
      </c>
      <c r="B37" s="37">
        <v>0.1183</v>
      </c>
      <c r="C37">
        <f t="shared" si="0"/>
        <v>3.0452819489088561</v>
      </c>
      <c r="E37" s="43">
        <f>'1927-2016'!B39</f>
        <v>3273900000</v>
      </c>
      <c r="F37" s="43">
        <f t="shared" si="1"/>
        <v>9969948572.5327034</v>
      </c>
    </row>
    <row r="38" spans="1:6" x14ac:dyDescent="0.25">
      <c r="A38" s="38">
        <v>29221</v>
      </c>
      <c r="B38" s="39">
        <v>0.1391</v>
      </c>
      <c r="C38">
        <f t="shared" si="0"/>
        <v>3.4688806680020781</v>
      </c>
      <c r="E38" s="43">
        <f>'1927-2016'!B40</f>
        <v>3150300000</v>
      </c>
      <c r="F38" s="43">
        <f t="shared" si="1"/>
        <v>10928014768.406946</v>
      </c>
    </row>
    <row r="39" spans="1:6" x14ac:dyDescent="0.25">
      <c r="A39" s="36">
        <v>28856</v>
      </c>
      <c r="B39" s="37">
        <v>9.2799999999999994E-2</v>
      </c>
      <c r="C39">
        <f t="shared" si="0"/>
        <v>3.7907927939926709</v>
      </c>
      <c r="E39" s="43">
        <f>'1927-2016'!B41</f>
        <v>2792500000</v>
      </c>
      <c r="F39" s="43">
        <f t="shared" si="1"/>
        <v>10585788877.224533</v>
      </c>
    </row>
    <row r="40" spans="1:6" x14ac:dyDescent="0.25">
      <c r="A40" s="38">
        <v>28491</v>
      </c>
      <c r="B40" s="39">
        <v>6.8400000000000002E-2</v>
      </c>
      <c r="C40">
        <f t="shared" si="0"/>
        <v>4.05008302110177</v>
      </c>
      <c r="E40" s="43">
        <f>'1927-2016'!B42</f>
        <v>2599150000</v>
      </c>
      <c r="F40" s="43">
        <f t="shared" si="1"/>
        <v>10526773284.296665</v>
      </c>
    </row>
    <row r="41" spans="1:6" x14ac:dyDescent="0.25">
      <c r="A41" s="36">
        <v>28126</v>
      </c>
      <c r="B41" s="37">
        <v>5.2200000000000003E-2</v>
      </c>
      <c r="C41">
        <f t="shared" si="0"/>
        <v>4.2614973548032822</v>
      </c>
      <c r="E41" s="43">
        <f>'1927-2016'!B43</f>
        <v>2816679000</v>
      </c>
      <c r="F41" s="43">
        <f t="shared" si="1"/>
        <v>12003270107.829954</v>
      </c>
    </row>
    <row r="42" spans="1:6" x14ac:dyDescent="0.25">
      <c r="A42" s="38">
        <v>27760</v>
      </c>
      <c r="B42" s="39">
        <v>6.7199999999999996E-2</v>
      </c>
      <c r="C42">
        <f t="shared" si="0"/>
        <v>4.5478699770460622</v>
      </c>
      <c r="E42" s="43">
        <f>'1927-2016'!B44</f>
        <v>2078259750</v>
      </c>
      <c r="F42" s="43">
        <f t="shared" si="1"/>
        <v>9451655121.5282555</v>
      </c>
    </row>
    <row r="43" spans="1:6" x14ac:dyDescent="0.25">
      <c r="A43" s="36">
        <v>27395</v>
      </c>
      <c r="B43" s="37">
        <v>0.11799999999999999</v>
      </c>
      <c r="C43">
        <f t="shared" si="0"/>
        <v>5.0845186343374973</v>
      </c>
      <c r="E43" s="43">
        <f>'1927-2016'!B45</f>
        <v>1934837000</v>
      </c>
      <c r="F43" s="43">
        <f t="shared" si="1"/>
        <v>9837714780.9056606</v>
      </c>
    </row>
    <row r="44" spans="1:6" x14ac:dyDescent="0.25">
      <c r="A44" s="38">
        <v>27030</v>
      </c>
      <c r="B44" s="39">
        <v>9.3899999999999997E-2</v>
      </c>
      <c r="C44">
        <f t="shared" si="0"/>
        <v>5.5619549341017889</v>
      </c>
      <c r="E44" s="43">
        <f>'1927-2016'!B46</f>
        <v>1851753000</v>
      </c>
      <c r="F44" s="43">
        <f t="shared" si="1"/>
        <v>10299366735.08779</v>
      </c>
    </row>
    <row r="45" spans="1:6" x14ac:dyDescent="0.25">
      <c r="A45" s="36">
        <v>26665</v>
      </c>
      <c r="B45" s="37">
        <v>3.6499999999999998E-2</v>
      </c>
      <c r="C45">
        <f t="shared" si="0"/>
        <v>5.7649662891965043</v>
      </c>
      <c r="E45" s="43">
        <f>'1927-2016'!B47</f>
        <v>1901174000</v>
      </c>
      <c r="F45" s="43">
        <f t="shared" si="1"/>
        <v>10960204019.896875</v>
      </c>
    </row>
    <row r="46" spans="1:6" x14ac:dyDescent="0.25">
      <c r="A46" s="38">
        <v>26299</v>
      </c>
      <c r="B46" s="39">
        <v>3.27E-2</v>
      </c>
      <c r="C46">
        <f t="shared" si="0"/>
        <v>5.9534806868532302</v>
      </c>
      <c r="E46" s="43">
        <f>'1927-2016'!B48</f>
        <v>1786829000</v>
      </c>
      <c r="F46" s="43">
        <f t="shared" si="1"/>
        <v>10637851942.20927</v>
      </c>
    </row>
    <row r="47" spans="1:6" x14ac:dyDescent="0.25">
      <c r="A47" s="36">
        <v>25934</v>
      </c>
      <c r="B47" s="37">
        <v>5.2900000000000003E-2</v>
      </c>
      <c r="C47">
        <f t="shared" si="0"/>
        <v>6.2684198151877659</v>
      </c>
      <c r="E47" s="43">
        <f>'1927-2016'!B49</f>
        <v>1287977000</v>
      </c>
      <c r="F47" s="43">
        <f t="shared" si="1"/>
        <v>8073580548.3060932</v>
      </c>
    </row>
    <row r="48" spans="1:6" x14ac:dyDescent="0.25">
      <c r="A48" s="38">
        <v>25569</v>
      </c>
      <c r="B48" s="39">
        <v>6.1800000000000001E-2</v>
      </c>
      <c r="C48">
        <f t="shared" si="0"/>
        <v>6.6558081597663703</v>
      </c>
      <c r="E48" s="43">
        <f>'1927-2016'!B50</f>
        <v>902174000</v>
      </c>
      <c r="F48" s="43">
        <f t="shared" si="1"/>
        <v>6004697070.7290649</v>
      </c>
    </row>
    <row r="49" spans="1:6" x14ac:dyDescent="0.25">
      <c r="A49" s="36">
        <v>25204</v>
      </c>
      <c r="B49" s="37">
        <v>4.3999999999999997E-2</v>
      </c>
      <c r="C49">
        <f t="shared" si="0"/>
        <v>6.9486637187960909</v>
      </c>
      <c r="E49" s="43">
        <f>'1927-2016'!B51</f>
        <v>915650000</v>
      </c>
      <c r="F49" s="43">
        <f t="shared" si="1"/>
        <v>6362543934.1156406</v>
      </c>
    </row>
    <row r="50" spans="1:6" x14ac:dyDescent="0.25">
      <c r="A50" s="38">
        <v>24838</v>
      </c>
      <c r="B50" s="39">
        <v>3.6499999999999998E-2</v>
      </c>
      <c r="C50">
        <f t="shared" si="0"/>
        <v>7.202289944532148</v>
      </c>
      <c r="E50" s="43">
        <f>'1927-2016'!B52</f>
        <v>993026500</v>
      </c>
      <c r="F50" s="43">
        <f t="shared" si="1"/>
        <v>7152064775.6039534</v>
      </c>
    </row>
    <row r="51" spans="1:6" x14ac:dyDescent="0.25">
      <c r="A51" s="36">
        <v>24473</v>
      </c>
      <c r="B51" s="37">
        <v>3.4599999999999999E-2</v>
      </c>
      <c r="C51">
        <f t="shared" si="0"/>
        <v>7.4514891766129603</v>
      </c>
      <c r="E51" s="43">
        <f>'1927-2016'!B53</f>
        <v>0</v>
      </c>
      <c r="F51" s="43">
        <f t="shared" si="1"/>
        <v>0</v>
      </c>
    </row>
    <row r="52" spans="1:6" x14ac:dyDescent="0.25">
      <c r="A52" s="38">
        <v>24108</v>
      </c>
      <c r="B52" s="39">
        <v>1.9199999999999998E-2</v>
      </c>
      <c r="C52">
        <f t="shared" si="0"/>
        <v>7.5945577688039299</v>
      </c>
      <c r="E52" s="43">
        <f>'1927-2016'!B54</f>
        <v>549980750</v>
      </c>
      <c r="F52" s="43">
        <f t="shared" si="1"/>
        <v>4176860577.6051121</v>
      </c>
    </row>
    <row r="53" spans="1:6" x14ac:dyDescent="0.25">
      <c r="A53" s="36">
        <v>23743</v>
      </c>
      <c r="B53" s="37">
        <v>9.7000000000000003E-3</v>
      </c>
      <c r="C53">
        <f t="shared" si="0"/>
        <v>7.6682249791613284</v>
      </c>
      <c r="E53" s="43">
        <f>'1927-2016'!B55</f>
        <v>567995000</v>
      </c>
      <c r="F53" s="43">
        <f t="shared" si="1"/>
        <v>4355513447.0387383</v>
      </c>
    </row>
    <row r="54" spans="1:6" x14ac:dyDescent="0.25">
      <c r="A54" s="38">
        <v>23377</v>
      </c>
      <c r="B54" s="39">
        <v>1.6400000000000001E-2</v>
      </c>
      <c r="C54">
        <f t="shared" si="0"/>
        <v>7.7939838688195744</v>
      </c>
      <c r="E54" s="43">
        <f>'1927-2016'!B56</f>
        <v>707424000</v>
      </c>
      <c r="F54" s="43">
        <f t="shared" si="1"/>
        <v>5513651244.4158182</v>
      </c>
    </row>
    <row r="55" spans="1:6" x14ac:dyDescent="0.25">
      <c r="A55" s="36">
        <v>23012</v>
      </c>
      <c r="B55" s="37">
        <v>1.3299999999999999E-2</v>
      </c>
      <c r="C55">
        <f t="shared" si="0"/>
        <v>7.8976438542748753</v>
      </c>
      <c r="E55" s="43">
        <f>'1927-2016'!B57</f>
        <v>799800000</v>
      </c>
      <c r="F55" s="43">
        <f t="shared" si="1"/>
        <v>6316535554.649045</v>
      </c>
    </row>
    <row r="56" spans="1:6" x14ac:dyDescent="0.25">
      <c r="A56" s="38">
        <v>22647</v>
      </c>
      <c r="B56" s="39">
        <v>6.7000000000000002E-3</v>
      </c>
      <c r="C56">
        <f t="shared" si="0"/>
        <v>7.9505580680985162</v>
      </c>
      <c r="E56" s="43">
        <f>'1927-2016'!B58</f>
        <v>775881600</v>
      </c>
      <c r="F56" s="43">
        <f t="shared" si="1"/>
        <v>6168691714.769186</v>
      </c>
    </row>
    <row r="57" spans="1:6" x14ac:dyDescent="0.25">
      <c r="A57" s="36">
        <v>22282</v>
      </c>
      <c r="B57" s="37">
        <v>1.7100000000000001E-2</v>
      </c>
      <c r="C57">
        <f t="shared" si="0"/>
        <v>8.0865126110630001</v>
      </c>
      <c r="E57" s="43">
        <f>'1927-2016'!B59</f>
        <v>833341500</v>
      </c>
      <c r="F57" s="43">
        <f t="shared" si="1"/>
        <v>6738826549.0721569</v>
      </c>
    </row>
    <row r="58" spans="1:6" x14ac:dyDescent="0.25">
      <c r="A58" s="38">
        <v>21916</v>
      </c>
      <c r="B58" s="39">
        <v>1.03E-2</v>
      </c>
      <c r="C58">
        <f t="shared" si="0"/>
        <v>8.1698036909569485</v>
      </c>
      <c r="E58" s="43">
        <f>'1927-2016'!B60</f>
        <v>733792000</v>
      </c>
      <c r="F58" s="43">
        <f t="shared" si="1"/>
        <v>5994936589.9946814</v>
      </c>
    </row>
    <row r="59" spans="1:6" x14ac:dyDescent="0.25">
      <c r="A59" s="36">
        <v>21551</v>
      </c>
      <c r="B59" s="37">
        <v>1.4E-2</v>
      </c>
      <c r="C59">
        <f t="shared" si="0"/>
        <v>8.2841809426303463</v>
      </c>
      <c r="E59" s="43">
        <f>'1927-2016'!B61</f>
        <v>866910500</v>
      </c>
      <c r="F59" s="43">
        <f t="shared" si="1"/>
        <v>7181643443.0661449</v>
      </c>
    </row>
    <row r="60" spans="1:6" x14ac:dyDescent="0.25">
      <c r="A60" s="38">
        <v>21186</v>
      </c>
      <c r="B60" s="39">
        <v>3.6200000000000003E-2</v>
      </c>
      <c r="C60">
        <f t="shared" si="0"/>
        <v>8.5840682927535656</v>
      </c>
      <c r="E60" s="43">
        <f>'1927-2016'!B62</f>
        <v>0</v>
      </c>
      <c r="F60" s="43">
        <f t="shared" si="1"/>
        <v>0</v>
      </c>
    </row>
    <row r="61" spans="1:6" x14ac:dyDescent="0.25">
      <c r="A61" s="36">
        <v>20821</v>
      </c>
      <c r="B61" s="37">
        <v>2.9899999999999999E-2</v>
      </c>
      <c r="C61">
        <f t="shared" si="0"/>
        <v>8.8407319347068984</v>
      </c>
      <c r="E61" s="43">
        <f>'1927-2016'!B63</f>
        <v>406100000</v>
      </c>
      <c r="F61" s="43">
        <f t="shared" si="1"/>
        <v>3590221238.6844716</v>
      </c>
    </row>
    <row r="62" spans="1:6" x14ac:dyDescent="0.25">
      <c r="A62" s="38">
        <v>20455</v>
      </c>
      <c r="B62" s="39">
        <v>3.7000000000000002E-3</v>
      </c>
      <c r="C62">
        <f t="shared" si="0"/>
        <v>8.8734426428653137</v>
      </c>
      <c r="E62" s="43">
        <f>'1927-2016'!B64</f>
        <v>278400000</v>
      </c>
      <c r="F62" s="43">
        <f t="shared" si="1"/>
        <v>2470366431.7737031</v>
      </c>
    </row>
    <row r="63" spans="1:6" x14ac:dyDescent="0.25">
      <c r="A63" s="36">
        <v>20090</v>
      </c>
      <c r="B63" s="37">
        <v>-7.4000000000000003E-3</v>
      </c>
      <c r="C63">
        <f t="shared" si="0"/>
        <v>8.8077791673081105</v>
      </c>
      <c r="E63" s="43">
        <f>'1927-2016'!B65</f>
        <v>197300000</v>
      </c>
      <c r="F63" s="43">
        <f t="shared" si="1"/>
        <v>1737774829.7098901</v>
      </c>
    </row>
    <row r="64" spans="1:6" x14ac:dyDescent="0.25">
      <c r="A64" s="38">
        <v>19725</v>
      </c>
      <c r="B64" s="39">
        <v>1.1299999999999999E-2</v>
      </c>
      <c r="C64">
        <f t="shared" si="0"/>
        <v>8.9073070718986926</v>
      </c>
      <c r="E64" s="43">
        <f>'1927-2016'!B66</f>
        <v>131400000</v>
      </c>
      <c r="F64" s="43">
        <f t="shared" si="1"/>
        <v>1170420149.2474883</v>
      </c>
    </row>
    <row r="65" spans="1:6" x14ac:dyDescent="0.25">
      <c r="A65" s="36">
        <v>19360</v>
      </c>
      <c r="B65" s="37">
        <v>3.8E-3</v>
      </c>
      <c r="C65">
        <f t="shared" si="0"/>
        <v>8.941154838771908</v>
      </c>
      <c r="E65" s="43">
        <f>'1927-2016'!B67</f>
        <v>115900000</v>
      </c>
      <c r="F65" s="43">
        <f t="shared" si="1"/>
        <v>1036279845.8136641</v>
      </c>
    </row>
    <row r="66" spans="1:6" x14ac:dyDescent="0.25">
      <c r="A66" s="38">
        <v>18994</v>
      </c>
      <c r="B66" s="39">
        <v>4.3299999999999998E-2</v>
      </c>
      <c r="C66">
        <f t="shared" ref="C66:C91" si="2">C65*(1+B66)</f>
        <v>9.328306843290731</v>
      </c>
      <c r="E66" s="43">
        <f>'1927-2016'!B68</f>
        <v>136400000</v>
      </c>
      <c r="F66" s="43">
        <f t="shared" ref="F66:F91" si="3">E66*C66</f>
        <v>1272381053.4248557</v>
      </c>
    </row>
    <row r="67" spans="1:6" x14ac:dyDescent="0.25">
      <c r="A67" s="36">
        <v>18629</v>
      </c>
      <c r="B67" s="37">
        <v>8.09E-2</v>
      </c>
      <c r="C67">
        <f t="shared" si="2"/>
        <v>10.082966866912951</v>
      </c>
      <c r="E67" s="43">
        <f>'1927-2016'!B69</f>
        <v>138900000</v>
      </c>
      <c r="F67" s="43">
        <f t="shared" si="3"/>
        <v>1400524097.814209</v>
      </c>
    </row>
    <row r="68" spans="1:6" x14ac:dyDescent="0.25">
      <c r="A68" s="38">
        <v>18264</v>
      </c>
      <c r="B68" s="39">
        <v>-2.0799999999999999E-2</v>
      </c>
      <c r="C68">
        <f t="shared" si="2"/>
        <v>9.8732411560811606</v>
      </c>
      <c r="E68" s="43">
        <f>'1927-2016'!B70</f>
        <v>151900000</v>
      </c>
      <c r="F68" s="43">
        <f t="shared" si="3"/>
        <v>1499745331.6087284</v>
      </c>
    </row>
    <row r="69" spans="1:6" x14ac:dyDescent="0.25">
      <c r="A69" s="36">
        <v>17899</v>
      </c>
      <c r="B69" s="37">
        <v>1.2699999999999999E-2</v>
      </c>
      <c r="C69">
        <f t="shared" si="2"/>
        <v>9.9986313187633904</v>
      </c>
      <c r="E69" s="43">
        <f>'1927-2016'!B71</f>
        <v>187100000</v>
      </c>
      <c r="F69" s="43">
        <f t="shared" si="3"/>
        <v>1870743919.7406304</v>
      </c>
    </row>
    <row r="70" spans="1:6" x14ac:dyDescent="0.25">
      <c r="A70" s="38">
        <v>17533</v>
      </c>
      <c r="B70" s="39">
        <v>0.1023</v>
      </c>
      <c r="C70">
        <f t="shared" si="2"/>
        <v>11.021491302672885</v>
      </c>
      <c r="E70" s="43">
        <f>'1927-2016'!B72</f>
        <v>100470000</v>
      </c>
      <c r="F70" s="43">
        <f t="shared" si="3"/>
        <v>1107329231.1795447</v>
      </c>
    </row>
    <row r="71" spans="1:6" x14ac:dyDescent="0.25">
      <c r="A71" s="36">
        <v>17168</v>
      </c>
      <c r="B71" s="37">
        <v>0.18129999999999999</v>
      </c>
      <c r="C71">
        <f t="shared" si="2"/>
        <v>13.019687675847479</v>
      </c>
      <c r="E71" s="43">
        <f>'1927-2016'!B73</f>
        <v>119314334</v>
      </c>
      <c r="F71" s="43">
        <f t="shared" si="3"/>
        <v>1553435363.9317498</v>
      </c>
    </row>
    <row r="72" spans="1:6" x14ac:dyDescent="0.25">
      <c r="A72" s="38">
        <v>16803</v>
      </c>
      <c r="B72" s="39">
        <v>2.2499999999999999E-2</v>
      </c>
      <c r="C72">
        <f t="shared" si="2"/>
        <v>13.312630648554046</v>
      </c>
      <c r="E72" s="43">
        <f>'1927-2016'!B74</f>
        <v>121537720</v>
      </c>
      <c r="F72" s="43">
        <f t="shared" si="3"/>
        <v>1617986776.22738</v>
      </c>
    </row>
    <row r="73" spans="1:6" x14ac:dyDescent="0.25">
      <c r="A73" s="36">
        <v>16438</v>
      </c>
      <c r="B73" s="37">
        <v>2.3E-2</v>
      </c>
      <c r="C73">
        <f t="shared" si="2"/>
        <v>13.618821153470789</v>
      </c>
      <c r="E73" s="43">
        <f>'1927-2016'!B75</f>
        <v>51090000</v>
      </c>
      <c r="F73" s="43">
        <f t="shared" si="3"/>
        <v>695785572.73082256</v>
      </c>
    </row>
    <row r="74" spans="1:6" x14ac:dyDescent="0.25">
      <c r="A74" s="38">
        <v>16072</v>
      </c>
      <c r="B74" s="39">
        <v>2.9600000000000001E-2</v>
      </c>
      <c r="C74">
        <f t="shared" si="2"/>
        <v>14.021938259613524</v>
      </c>
      <c r="E74" s="43">
        <f>'1927-2016'!B76</f>
        <v>35781478</v>
      </c>
      <c r="F74" s="43">
        <f t="shared" si="3"/>
        <v>501725675.35371959</v>
      </c>
    </row>
    <row r="75" spans="1:6" x14ac:dyDescent="0.25">
      <c r="A75" s="36">
        <v>15707</v>
      </c>
      <c r="B75" s="37">
        <v>7.6399999999999996E-2</v>
      </c>
      <c r="C75">
        <f t="shared" si="2"/>
        <v>15.093214342647997</v>
      </c>
      <c r="E75" s="43">
        <f>'1927-2016'!B77</f>
        <v>31653000</v>
      </c>
      <c r="F75" s="43">
        <f t="shared" si="3"/>
        <v>477745513.58783704</v>
      </c>
    </row>
    <row r="76" spans="1:6" x14ac:dyDescent="0.25">
      <c r="A76" s="38">
        <v>15342</v>
      </c>
      <c r="B76" s="39">
        <v>0.1135</v>
      </c>
      <c r="C76">
        <f t="shared" si="2"/>
        <v>16.806294170538543</v>
      </c>
      <c r="E76" s="43">
        <f>'1927-2016'!B78</f>
        <v>38237775</v>
      </c>
      <c r="F76" s="43">
        <f t="shared" si="3"/>
        <v>642635295.07686448</v>
      </c>
    </row>
    <row r="77" spans="1:6" x14ac:dyDescent="0.25">
      <c r="A77" s="36">
        <v>14977</v>
      </c>
      <c r="B77" s="37">
        <v>1.44E-2</v>
      </c>
      <c r="C77">
        <f t="shared" si="2"/>
        <v>17.048304806594299</v>
      </c>
      <c r="E77" s="43">
        <f>'1927-2016'!B79</f>
        <v>224772687</v>
      </c>
      <c r="F77" s="43">
        <f t="shared" si="3"/>
        <v>3831993280.1732159</v>
      </c>
    </row>
    <row r="78" spans="1:6" x14ac:dyDescent="0.25">
      <c r="A78" s="38">
        <v>14611</v>
      </c>
      <c r="B78" s="39">
        <v>-7.1000000000000004E-3</v>
      </c>
      <c r="C78">
        <f t="shared" si="2"/>
        <v>16.92726184246748</v>
      </c>
      <c r="E78" s="43">
        <f>'1927-2016'!B80</f>
        <v>103390537</v>
      </c>
      <c r="F78" s="43">
        <f t="shared" si="3"/>
        <v>1750118691.8323221</v>
      </c>
    </row>
    <row r="79" spans="1:6" x14ac:dyDescent="0.25">
      <c r="A79" s="36">
        <v>14246</v>
      </c>
      <c r="B79" s="37">
        <v>-1.41E-2</v>
      </c>
      <c r="C79">
        <f t="shared" si="2"/>
        <v>16.68858745048869</v>
      </c>
      <c r="E79" s="43">
        <f>'1927-2016'!B81</f>
        <v>0</v>
      </c>
      <c r="F79" s="43">
        <f t="shared" si="3"/>
        <v>0</v>
      </c>
    </row>
    <row r="80" spans="1:6" x14ac:dyDescent="0.25">
      <c r="A80" s="38">
        <v>13881</v>
      </c>
      <c r="B80" s="39">
        <v>7.1000000000000004E-3</v>
      </c>
      <c r="C80">
        <f t="shared" si="2"/>
        <v>16.807076421387162</v>
      </c>
      <c r="E80" s="43">
        <f>'1927-2016'!B82</f>
        <v>25768000</v>
      </c>
      <c r="F80" s="43">
        <f t="shared" si="3"/>
        <v>433084745.22630441</v>
      </c>
    </row>
    <row r="81" spans="1:7" x14ac:dyDescent="0.25">
      <c r="A81" s="36">
        <v>13516</v>
      </c>
      <c r="B81" s="37">
        <v>2.1700000000000001E-2</v>
      </c>
      <c r="C81">
        <f t="shared" si="2"/>
        <v>17.171789979731265</v>
      </c>
      <c r="E81" s="43">
        <f>'1927-2016'!B83</f>
        <v>14351480</v>
      </c>
      <c r="F81" s="43">
        <f t="shared" si="3"/>
        <v>246440600.45831367</v>
      </c>
    </row>
    <row r="82" spans="1:7" x14ac:dyDescent="0.25">
      <c r="A82" s="38">
        <v>13150</v>
      </c>
      <c r="B82" s="39">
        <v>1.47E-2</v>
      </c>
      <c r="C82">
        <f t="shared" si="2"/>
        <v>17.424215292433313</v>
      </c>
      <c r="E82" s="43">
        <f>'1927-2016'!B84</f>
        <v>0</v>
      </c>
      <c r="F82" s="43">
        <f t="shared" si="3"/>
        <v>0</v>
      </c>
    </row>
    <row r="83" spans="1:7" x14ac:dyDescent="0.25">
      <c r="A83" s="36">
        <v>12785</v>
      </c>
      <c r="B83" s="37">
        <v>3.0300000000000001E-2</v>
      </c>
      <c r="C83">
        <f t="shared" si="2"/>
        <v>17.952169015794041</v>
      </c>
      <c r="E83" s="43">
        <f>'1927-2016'!B85</f>
        <v>10878500</v>
      </c>
      <c r="F83" s="43">
        <f t="shared" si="3"/>
        <v>195292670.63831547</v>
      </c>
    </row>
    <row r="84" spans="1:7" x14ac:dyDescent="0.25">
      <c r="A84" s="38">
        <v>12420</v>
      </c>
      <c r="B84" s="39">
        <v>2.3300000000000001E-2</v>
      </c>
      <c r="C84">
        <f t="shared" si="2"/>
        <v>18.370454553862043</v>
      </c>
      <c r="E84" s="43">
        <f>'1927-2016'!B86</f>
        <v>6850000</v>
      </c>
      <c r="F84" s="43">
        <f t="shared" si="3"/>
        <v>125837613.69395499</v>
      </c>
    </row>
    <row r="85" spans="1:7" x14ac:dyDescent="0.25">
      <c r="A85" s="36">
        <v>12055</v>
      </c>
      <c r="B85" s="37">
        <v>-9.7900000000000001E-2</v>
      </c>
      <c r="C85">
        <f t="shared" si="2"/>
        <v>16.571987053038949</v>
      </c>
      <c r="E85" s="43">
        <f>'1927-2016'!B87</f>
        <v>5909800</v>
      </c>
      <c r="F85" s="43">
        <f t="shared" si="3"/>
        <v>97937129.086049587</v>
      </c>
    </row>
    <row r="86" spans="1:7" x14ac:dyDescent="0.25">
      <c r="A86" s="38">
        <v>11689</v>
      </c>
      <c r="B86" s="39">
        <v>-0.10059999999999999</v>
      </c>
      <c r="C86">
        <f t="shared" si="2"/>
        <v>14.90484515550323</v>
      </c>
      <c r="E86" s="43">
        <f>'1927-2016'!B88</f>
        <v>5511800</v>
      </c>
      <c r="F86" s="43">
        <f t="shared" si="3"/>
        <v>82152525.528102696</v>
      </c>
    </row>
    <row r="87" spans="1:7" x14ac:dyDescent="0.25">
      <c r="A87" s="36">
        <v>11324</v>
      </c>
      <c r="B87" s="37">
        <v>-7.0199999999999999E-2</v>
      </c>
      <c r="C87">
        <f t="shared" si="2"/>
        <v>13.858525025586902</v>
      </c>
      <c r="E87" s="43">
        <f>'1927-2016'!B89</f>
        <v>0</v>
      </c>
      <c r="F87" s="43">
        <f t="shared" si="3"/>
        <v>0</v>
      </c>
    </row>
    <row r="88" spans="1:7" x14ac:dyDescent="0.25">
      <c r="A88" s="38">
        <v>10959</v>
      </c>
      <c r="B88" s="39">
        <v>0</v>
      </c>
      <c r="C88">
        <f t="shared" si="2"/>
        <v>13.858525025586902</v>
      </c>
      <c r="E88" s="43">
        <f>'1927-2016'!B90</f>
        <v>7660780</v>
      </c>
      <c r="F88" s="43">
        <f t="shared" si="3"/>
        <v>106167111.34551562</v>
      </c>
    </row>
    <row r="89" spans="1:7" x14ac:dyDescent="0.25">
      <c r="A89" s="36">
        <v>10594</v>
      </c>
      <c r="B89" s="37">
        <v>-1.1599999999999999E-2</v>
      </c>
      <c r="C89">
        <f t="shared" si="2"/>
        <v>13.697766135290093</v>
      </c>
      <c r="E89" s="43">
        <f>'1927-2016'!B91</f>
        <v>9053500</v>
      </c>
      <c r="F89" s="43">
        <f t="shared" si="3"/>
        <v>124012725.70584886</v>
      </c>
    </row>
    <row r="90" spans="1:7" x14ac:dyDescent="0.25">
      <c r="A90" s="38">
        <v>10228</v>
      </c>
      <c r="B90" s="39">
        <v>-1.14E-2</v>
      </c>
      <c r="C90">
        <f t="shared" si="2"/>
        <v>13.541611601347787</v>
      </c>
      <c r="E90" s="43">
        <f>'1927-2016'!B92</f>
        <v>10362300</v>
      </c>
      <c r="F90" s="43">
        <f t="shared" si="3"/>
        <v>140322241.89664617</v>
      </c>
    </row>
    <row r="91" spans="1:7" ht="15.75" thickBot="1" x14ac:dyDescent="0.3">
      <c r="A91" s="40">
        <v>9863</v>
      </c>
      <c r="B91" s="41">
        <v>-2.23E-2</v>
      </c>
      <c r="C91">
        <f t="shared" si="2"/>
        <v>13.239633662637731</v>
      </c>
      <c r="E91" s="43">
        <f>'1927-2016'!B93</f>
        <v>92048303</v>
      </c>
      <c r="F91" s="43">
        <f t="shared" si="3"/>
        <v>1218685810.9874775</v>
      </c>
    </row>
    <row r="94" spans="1:7" x14ac:dyDescent="0.25">
      <c r="F94" s="44">
        <f>SUM(F1:F91)</f>
        <v>729575886746.12207</v>
      </c>
      <c r="G94" s="51">
        <f>F94/90</f>
        <v>8106398741.623579</v>
      </c>
    </row>
  </sheetData>
  <pageMargins left="0.7" right="0.7" top="0.75" bottom="0.75" header="0.3" footer="0.3"/>
  <pageSetup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workbookViewId="0"/>
  </sheetViews>
  <sheetFormatPr defaultRowHeight="15" x14ac:dyDescent="0.25"/>
  <cols>
    <col min="1" max="1" width="13.42578125" customWidth="1"/>
    <col min="2" max="2" width="10" bestFit="1" customWidth="1"/>
  </cols>
  <sheetData>
    <row r="1" spans="1:4" x14ac:dyDescent="0.25">
      <c r="A1" s="45" t="s">
        <v>84</v>
      </c>
      <c r="B1" s="46" t="s">
        <v>113</v>
      </c>
    </row>
    <row r="2" spans="1:4" x14ac:dyDescent="0.25">
      <c r="A2" s="38">
        <v>42826</v>
      </c>
      <c r="B2" s="39">
        <v>2.1999999999999999E-2</v>
      </c>
      <c r="D2" t="s">
        <v>114</v>
      </c>
    </row>
    <row r="3" spans="1:4" x14ac:dyDescent="0.25">
      <c r="A3" s="36">
        <v>42736</v>
      </c>
      <c r="B3" s="37">
        <v>2.5000000000000001E-2</v>
      </c>
    </row>
    <row r="4" spans="1:4" x14ac:dyDescent="0.25">
      <c r="A4" s="38">
        <v>42370</v>
      </c>
      <c r="B4" s="39">
        <v>1.37E-2</v>
      </c>
    </row>
    <row r="5" spans="1:4" x14ac:dyDescent="0.25">
      <c r="A5" s="36">
        <v>42005</v>
      </c>
      <c r="B5" s="37">
        <v>-8.9999999999999998E-4</v>
      </c>
    </row>
    <row r="6" spans="1:4" x14ac:dyDescent="0.25">
      <c r="A6" s="38">
        <v>41640</v>
      </c>
      <c r="B6" s="39">
        <v>1.5800000000000002E-2</v>
      </c>
    </row>
    <row r="7" spans="1:4" x14ac:dyDescent="0.25">
      <c r="A7" s="36">
        <v>41275</v>
      </c>
      <c r="B7" s="37">
        <v>1.5900000000000001E-2</v>
      </c>
    </row>
    <row r="8" spans="1:4" x14ac:dyDescent="0.25">
      <c r="A8" s="38">
        <v>40909</v>
      </c>
      <c r="B8" s="39">
        <v>2.93E-2</v>
      </c>
    </row>
    <row r="9" spans="1:4" x14ac:dyDescent="0.25">
      <c r="A9" s="36">
        <v>40544</v>
      </c>
      <c r="B9" s="37">
        <v>1.6299999999999999E-2</v>
      </c>
    </row>
    <row r="10" spans="1:4" x14ac:dyDescent="0.25">
      <c r="A10" s="38">
        <v>40179</v>
      </c>
      <c r="B10" s="39">
        <v>2.63E-2</v>
      </c>
    </row>
    <row r="11" spans="1:4" x14ac:dyDescent="0.25">
      <c r="A11" s="36">
        <v>39814</v>
      </c>
      <c r="B11" s="37">
        <v>2.9999999999999997E-4</v>
      </c>
    </row>
    <row r="12" spans="1:4" x14ac:dyDescent="0.25">
      <c r="A12" s="38">
        <v>39448</v>
      </c>
      <c r="B12" s="39">
        <v>4.2799999999999998E-2</v>
      </c>
    </row>
    <row r="13" spans="1:4" x14ac:dyDescent="0.25">
      <c r="A13" s="36">
        <v>39083</v>
      </c>
      <c r="B13" s="37">
        <v>2.0799999999999999E-2</v>
      </c>
    </row>
    <row r="14" spans="1:4" x14ac:dyDescent="0.25">
      <c r="A14" s="38">
        <v>38718</v>
      </c>
      <c r="B14" s="39">
        <v>3.9899999999999998E-2</v>
      </c>
    </row>
    <row r="15" spans="1:4" x14ac:dyDescent="0.25">
      <c r="A15" s="36">
        <v>38353</v>
      </c>
      <c r="B15" s="37">
        <v>2.9700000000000001E-2</v>
      </c>
    </row>
    <row r="16" spans="1:4" x14ac:dyDescent="0.25">
      <c r="A16" s="38">
        <v>37987</v>
      </c>
      <c r="B16" s="39">
        <v>1.9300000000000001E-2</v>
      </c>
    </row>
    <row r="17" spans="1:2" x14ac:dyDescent="0.25">
      <c r="A17" s="36">
        <v>37622</v>
      </c>
      <c r="B17" s="37">
        <v>2.5999999999999999E-2</v>
      </c>
    </row>
    <row r="18" spans="1:2" x14ac:dyDescent="0.25">
      <c r="A18" s="38">
        <v>37257</v>
      </c>
      <c r="B18" s="39">
        <v>1.14E-2</v>
      </c>
    </row>
    <row r="19" spans="1:2" x14ac:dyDescent="0.25">
      <c r="A19" s="36">
        <v>36892</v>
      </c>
      <c r="B19" s="37">
        <v>3.73E-2</v>
      </c>
    </row>
    <row r="20" spans="1:2" x14ac:dyDescent="0.25">
      <c r="A20" s="38">
        <v>36526</v>
      </c>
      <c r="B20" s="39">
        <v>2.7400000000000001E-2</v>
      </c>
    </row>
    <row r="21" spans="1:2" x14ac:dyDescent="0.25">
      <c r="A21" s="36">
        <v>36161</v>
      </c>
      <c r="B21" s="37">
        <v>1.67E-2</v>
      </c>
    </row>
    <row r="22" spans="1:2" x14ac:dyDescent="0.25">
      <c r="A22" s="38">
        <v>35796</v>
      </c>
      <c r="B22" s="39">
        <v>1.5699999999999999E-2</v>
      </c>
    </row>
    <row r="23" spans="1:2" x14ac:dyDescent="0.25">
      <c r="A23" s="36">
        <v>35431</v>
      </c>
      <c r="B23" s="37">
        <v>3.04E-2</v>
      </c>
    </row>
    <row r="24" spans="1:2" x14ac:dyDescent="0.25">
      <c r="A24" s="38">
        <v>35065</v>
      </c>
      <c r="B24" s="39">
        <v>2.7300000000000001E-2</v>
      </c>
    </row>
    <row r="25" spans="1:2" x14ac:dyDescent="0.25">
      <c r="A25" s="36">
        <v>34700</v>
      </c>
      <c r="B25" s="37">
        <v>2.8000000000000001E-2</v>
      </c>
    </row>
    <row r="26" spans="1:2" x14ac:dyDescent="0.25">
      <c r="A26" s="38">
        <v>34335</v>
      </c>
      <c r="B26" s="39">
        <v>2.52E-2</v>
      </c>
    </row>
    <row r="27" spans="1:2" x14ac:dyDescent="0.25">
      <c r="A27" s="36">
        <v>33970</v>
      </c>
      <c r="B27" s="37">
        <v>3.2599999999999997E-2</v>
      </c>
    </row>
    <row r="28" spans="1:2" x14ac:dyDescent="0.25">
      <c r="A28" s="38">
        <v>33604</v>
      </c>
      <c r="B28" s="39">
        <v>2.5999999999999999E-2</v>
      </c>
    </row>
    <row r="29" spans="1:2" x14ac:dyDescent="0.25">
      <c r="A29" s="36">
        <v>33239</v>
      </c>
      <c r="B29" s="37">
        <v>5.6500000000000002E-2</v>
      </c>
    </row>
    <row r="30" spans="1:2" x14ac:dyDescent="0.25">
      <c r="A30" s="38">
        <v>32874</v>
      </c>
      <c r="B30" s="39">
        <v>5.1999999999999998E-2</v>
      </c>
    </row>
    <row r="31" spans="1:2" x14ac:dyDescent="0.25">
      <c r="A31" s="36">
        <v>32509</v>
      </c>
      <c r="B31" s="37">
        <v>4.6699999999999998E-2</v>
      </c>
    </row>
    <row r="32" spans="1:2" x14ac:dyDescent="0.25">
      <c r="A32" s="38">
        <v>32143</v>
      </c>
      <c r="B32" s="39">
        <v>4.0500000000000001E-2</v>
      </c>
    </row>
    <row r="33" spans="1:2" x14ac:dyDescent="0.25">
      <c r="A33" s="36">
        <v>31778</v>
      </c>
      <c r="B33" s="37">
        <v>1.46E-2</v>
      </c>
    </row>
    <row r="34" spans="1:2" x14ac:dyDescent="0.25">
      <c r="A34" s="38">
        <v>31413</v>
      </c>
      <c r="B34" s="39">
        <v>3.8899999999999997E-2</v>
      </c>
    </row>
    <row r="35" spans="1:2" x14ac:dyDescent="0.25">
      <c r="A35" s="36">
        <v>31048</v>
      </c>
      <c r="B35" s="37">
        <v>3.5299999999999998E-2</v>
      </c>
    </row>
    <row r="36" spans="1:2" x14ac:dyDescent="0.25">
      <c r="A36" s="38">
        <v>30682</v>
      </c>
      <c r="B36" s="39">
        <v>4.19E-2</v>
      </c>
    </row>
    <row r="37" spans="1:2" x14ac:dyDescent="0.25">
      <c r="A37" s="36">
        <v>30317</v>
      </c>
      <c r="B37" s="37">
        <v>3.7100000000000001E-2</v>
      </c>
    </row>
    <row r="38" spans="1:2" x14ac:dyDescent="0.25">
      <c r="A38" s="38">
        <v>29952</v>
      </c>
      <c r="B38" s="39">
        <v>8.3900000000000002E-2</v>
      </c>
    </row>
    <row r="39" spans="1:2" x14ac:dyDescent="0.25">
      <c r="A39" s="36">
        <v>29587</v>
      </c>
      <c r="B39" s="37">
        <v>0.1183</v>
      </c>
    </row>
    <row r="40" spans="1:2" x14ac:dyDescent="0.25">
      <c r="A40" s="38">
        <v>29221</v>
      </c>
      <c r="B40" s="39">
        <v>0.1391</v>
      </c>
    </row>
    <row r="41" spans="1:2" x14ac:dyDescent="0.25">
      <c r="A41" s="36">
        <v>28856</v>
      </c>
      <c r="B41" s="37">
        <v>9.2799999999999994E-2</v>
      </c>
    </row>
    <row r="42" spans="1:2" x14ac:dyDescent="0.25">
      <c r="A42" s="38">
        <v>28491</v>
      </c>
      <c r="B42" s="39">
        <v>6.8400000000000002E-2</v>
      </c>
    </row>
    <row r="43" spans="1:2" x14ac:dyDescent="0.25">
      <c r="A43" s="36">
        <v>28126</v>
      </c>
      <c r="B43" s="37">
        <v>5.2200000000000003E-2</v>
      </c>
    </row>
    <row r="44" spans="1:2" x14ac:dyDescent="0.25">
      <c r="A44" s="38">
        <v>27760</v>
      </c>
      <c r="B44" s="39">
        <v>6.7199999999999996E-2</v>
      </c>
    </row>
    <row r="45" spans="1:2" x14ac:dyDescent="0.25">
      <c r="A45" s="36">
        <v>27395</v>
      </c>
      <c r="B45" s="37">
        <v>0.11799999999999999</v>
      </c>
    </row>
    <row r="46" spans="1:2" x14ac:dyDescent="0.25">
      <c r="A46" s="38">
        <v>27030</v>
      </c>
      <c r="B46" s="39">
        <v>9.3899999999999997E-2</v>
      </c>
    </row>
    <row r="47" spans="1:2" x14ac:dyDescent="0.25">
      <c r="A47" s="36">
        <v>26665</v>
      </c>
      <c r="B47" s="37">
        <v>3.6499999999999998E-2</v>
      </c>
    </row>
    <row r="48" spans="1:2" x14ac:dyDescent="0.25">
      <c r="A48" s="38">
        <v>26299</v>
      </c>
      <c r="B48" s="39">
        <v>3.27E-2</v>
      </c>
    </row>
    <row r="49" spans="1:2" x14ac:dyDescent="0.25">
      <c r="A49" s="36">
        <v>25934</v>
      </c>
      <c r="B49" s="37">
        <v>5.2900000000000003E-2</v>
      </c>
    </row>
    <row r="50" spans="1:2" x14ac:dyDescent="0.25">
      <c r="A50" s="38">
        <v>25569</v>
      </c>
      <c r="B50" s="39">
        <v>6.1800000000000001E-2</v>
      </c>
    </row>
    <row r="51" spans="1:2" x14ac:dyDescent="0.25">
      <c r="A51" s="36">
        <v>25204</v>
      </c>
      <c r="B51" s="37">
        <v>4.3999999999999997E-2</v>
      </c>
    </row>
    <row r="52" spans="1:2" x14ac:dyDescent="0.25">
      <c r="A52" s="38">
        <v>24838</v>
      </c>
      <c r="B52" s="39">
        <v>3.6499999999999998E-2</v>
      </c>
    </row>
    <row r="53" spans="1:2" x14ac:dyDescent="0.25">
      <c r="A53" s="36">
        <v>24473</v>
      </c>
      <c r="B53" s="37">
        <v>3.4599999999999999E-2</v>
      </c>
    </row>
    <row r="54" spans="1:2" x14ac:dyDescent="0.25">
      <c r="A54" s="38">
        <v>24108</v>
      </c>
      <c r="B54" s="39">
        <v>1.9199999999999998E-2</v>
      </c>
    </row>
    <row r="55" spans="1:2" x14ac:dyDescent="0.25">
      <c r="A55" s="36">
        <v>23743</v>
      </c>
      <c r="B55" s="37">
        <v>9.7000000000000003E-3</v>
      </c>
    </row>
    <row r="56" spans="1:2" x14ac:dyDescent="0.25">
      <c r="A56" s="38">
        <v>23377</v>
      </c>
      <c r="B56" s="39">
        <v>1.6400000000000001E-2</v>
      </c>
    </row>
    <row r="57" spans="1:2" x14ac:dyDescent="0.25">
      <c r="A57" s="36">
        <v>23012</v>
      </c>
      <c r="B57" s="37">
        <v>1.3299999999999999E-2</v>
      </c>
    </row>
    <row r="58" spans="1:2" x14ac:dyDescent="0.25">
      <c r="A58" s="38">
        <v>22647</v>
      </c>
      <c r="B58" s="39">
        <v>6.7000000000000002E-3</v>
      </c>
    </row>
    <row r="59" spans="1:2" x14ac:dyDescent="0.25">
      <c r="A59" s="36">
        <v>22282</v>
      </c>
      <c r="B59" s="37">
        <v>1.7100000000000001E-2</v>
      </c>
    </row>
    <row r="60" spans="1:2" x14ac:dyDescent="0.25">
      <c r="A60" s="38">
        <v>21916</v>
      </c>
      <c r="B60" s="39">
        <v>1.03E-2</v>
      </c>
    </row>
    <row r="61" spans="1:2" x14ac:dyDescent="0.25">
      <c r="A61" s="36">
        <v>21551</v>
      </c>
      <c r="B61" s="37">
        <v>1.4E-2</v>
      </c>
    </row>
    <row r="62" spans="1:2" x14ac:dyDescent="0.25">
      <c r="A62" s="38">
        <v>21186</v>
      </c>
      <c r="B62" s="39">
        <v>3.6200000000000003E-2</v>
      </c>
    </row>
    <row r="63" spans="1:2" x14ac:dyDescent="0.25">
      <c r="A63" s="36">
        <v>20821</v>
      </c>
      <c r="B63" s="37">
        <v>2.9899999999999999E-2</v>
      </c>
    </row>
    <row r="64" spans="1:2" x14ac:dyDescent="0.25">
      <c r="A64" s="38">
        <v>20455</v>
      </c>
      <c r="B64" s="39">
        <v>3.7000000000000002E-3</v>
      </c>
    </row>
    <row r="65" spans="1:2" x14ac:dyDescent="0.25">
      <c r="A65" s="36">
        <v>20090</v>
      </c>
      <c r="B65" s="37">
        <v>-7.4000000000000003E-3</v>
      </c>
    </row>
    <row r="66" spans="1:2" x14ac:dyDescent="0.25">
      <c r="A66" s="38">
        <v>19725</v>
      </c>
      <c r="B66" s="39">
        <v>1.1299999999999999E-2</v>
      </c>
    </row>
    <row r="67" spans="1:2" x14ac:dyDescent="0.25">
      <c r="A67" s="36">
        <v>19360</v>
      </c>
      <c r="B67" s="37">
        <v>3.8E-3</v>
      </c>
    </row>
    <row r="68" spans="1:2" x14ac:dyDescent="0.25">
      <c r="A68" s="38">
        <v>18994</v>
      </c>
      <c r="B68" s="39">
        <v>4.3299999999999998E-2</v>
      </c>
    </row>
    <row r="69" spans="1:2" x14ac:dyDescent="0.25">
      <c r="A69" s="36">
        <v>18629</v>
      </c>
      <c r="B69" s="37">
        <v>8.09E-2</v>
      </c>
    </row>
    <row r="70" spans="1:2" x14ac:dyDescent="0.25">
      <c r="A70" s="38">
        <v>18264</v>
      </c>
      <c r="B70" s="39">
        <v>-2.0799999999999999E-2</v>
      </c>
    </row>
    <row r="71" spans="1:2" x14ac:dyDescent="0.25">
      <c r="A71" s="36">
        <v>17899</v>
      </c>
      <c r="B71" s="37">
        <v>1.2699999999999999E-2</v>
      </c>
    </row>
    <row r="72" spans="1:2" x14ac:dyDescent="0.25">
      <c r="A72" s="38">
        <v>17533</v>
      </c>
      <c r="B72" s="39">
        <v>0.1023</v>
      </c>
    </row>
    <row r="73" spans="1:2" x14ac:dyDescent="0.25">
      <c r="A73" s="36">
        <v>17168</v>
      </c>
      <c r="B73" s="37">
        <v>0.18129999999999999</v>
      </c>
    </row>
    <row r="74" spans="1:2" x14ac:dyDescent="0.25">
      <c r="A74" s="38">
        <v>16803</v>
      </c>
      <c r="B74" s="39">
        <v>2.2499999999999999E-2</v>
      </c>
    </row>
    <row r="75" spans="1:2" x14ac:dyDescent="0.25">
      <c r="A75" s="36">
        <v>16438</v>
      </c>
      <c r="B75" s="37">
        <v>2.3E-2</v>
      </c>
    </row>
    <row r="76" spans="1:2" x14ac:dyDescent="0.25">
      <c r="A76" s="38">
        <v>16072</v>
      </c>
      <c r="B76" s="39">
        <v>2.9600000000000001E-2</v>
      </c>
    </row>
    <row r="77" spans="1:2" x14ac:dyDescent="0.25">
      <c r="A77" s="36">
        <v>15707</v>
      </c>
      <c r="B77" s="37">
        <v>7.6399999999999996E-2</v>
      </c>
    </row>
    <row r="78" spans="1:2" x14ac:dyDescent="0.25">
      <c r="A78" s="38">
        <v>15342</v>
      </c>
      <c r="B78" s="39">
        <v>0.1135</v>
      </c>
    </row>
    <row r="79" spans="1:2" x14ac:dyDescent="0.25">
      <c r="A79" s="36">
        <v>14977</v>
      </c>
      <c r="B79" s="37">
        <v>1.44E-2</v>
      </c>
    </row>
    <row r="80" spans="1:2" x14ac:dyDescent="0.25">
      <c r="A80" s="38">
        <v>14611</v>
      </c>
      <c r="B80" s="39">
        <v>-7.1000000000000004E-3</v>
      </c>
    </row>
    <row r="81" spans="1:2" x14ac:dyDescent="0.25">
      <c r="A81" s="36">
        <v>14246</v>
      </c>
      <c r="B81" s="37">
        <v>-1.41E-2</v>
      </c>
    </row>
    <row r="82" spans="1:2" x14ac:dyDescent="0.25">
      <c r="A82" s="38">
        <v>13881</v>
      </c>
      <c r="B82" s="39">
        <v>7.1000000000000004E-3</v>
      </c>
    </row>
    <row r="83" spans="1:2" x14ac:dyDescent="0.25">
      <c r="A83" s="36">
        <v>13516</v>
      </c>
      <c r="B83" s="37">
        <v>2.1700000000000001E-2</v>
      </c>
    </row>
    <row r="84" spans="1:2" x14ac:dyDescent="0.25">
      <c r="A84" s="38">
        <v>13150</v>
      </c>
      <c r="B84" s="39">
        <v>1.47E-2</v>
      </c>
    </row>
    <row r="85" spans="1:2" x14ac:dyDescent="0.25">
      <c r="A85" s="36">
        <v>12785</v>
      </c>
      <c r="B85" s="37">
        <v>3.0300000000000001E-2</v>
      </c>
    </row>
    <row r="86" spans="1:2" x14ac:dyDescent="0.25">
      <c r="A86" s="38">
        <v>12420</v>
      </c>
      <c r="B86" s="39">
        <v>2.3300000000000001E-2</v>
      </c>
    </row>
    <row r="87" spans="1:2" x14ac:dyDescent="0.25">
      <c r="A87" s="36">
        <v>12055</v>
      </c>
      <c r="B87" s="37">
        <v>-9.7900000000000001E-2</v>
      </c>
    </row>
    <row r="88" spans="1:2" x14ac:dyDescent="0.25">
      <c r="A88" s="38">
        <v>11689</v>
      </c>
      <c r="B88" s="39">
        <v>-0.10059999999999999</v>
      </c>
    </row>
    <row r="89" spans="1:2" x14ac:dyDescent="0.25">
      <c r="A89" s="36">
        <v>11324</v>
      </c>
      <c r="B89" s="37">
        <v>-7.0199999999999999E-2</v>
      </c>
    </row>
    <row r="90" spans="1:2" x14ac:dyDescent="0.25">
      <c r="A90" s="38">
        <v>10959</v>
      </c>
      <c r="B90" s="39">
        <v>0</v>
      </c>
    </row>
    <row r="91" spans="1:2" x14ac:dyDescent="0.25">
      <c r="A91" s="36">
        <v>10594</v>
      </c>
      <c r="B91" s="37">
        <v>-1.1599999999999999E-2</v>
      </c>
    </row>
    <row r="92" spans="1:2" x14ac:dyDescent="0.25">
      <c r="A92" s="38">
        <v>10228</v>
      </c>
      <c r="B92" s="39">
        <v>-1.14E-2</v>
      </c>
    </row>
    <row r="93" spans="1:2" x14ac:dyDescent="0.25">
      <c r="A93" s="36">
        <v>9863</v>
      </c>
      <c r="B93" s="37">
        <v>-2.23E-2</v>
      </c>
    </row>
    <row r="94" spans="1:2" x14ac:dyDescent="0.25">
      <c r="A94" s="38">
        <v>9498</v>
      </c>
      <c r="B94" s="39">
        <v>3.4700000000000002E-2</v>
      </c>
    </row>
    <row r="95" spans="1:2" x14ac:dyDescent="0.25">
      <c r="A95" s="36">
        <v>9133</v>
      </c>
      <c r="B95" s="37">
        <v>0</v>
      </c>
    </row>
    <row r="96" spans="1:2" x14ac:dyDescent="0.25">
      <c r="A96" s="38">
        <v>8767</v>
      </c>
      <c r="B96" s="39">
        <v>2.98E-2</v>
      </c>
    </row>
    <row r="97" spans="1:2" x14ac:dyDescent="0.25">
      <c r="A97" s="36">
        <v>8402</v>
      </c>
      <c r="B97" s="37">
        <v>-5.8999999999999999E-3</v>
      </c>
    </row>
    <row r="98" spans="1:2" x14ac:dyDescent="0.25">
      <c r="A98" s="38">
        <v>8037</v>
      </c>
      <c r="B98" s="39">
        <v>-0.1105</v>
      </c>
    </row>
    <row r="99" spans="1:2" x14ac:dyDescent="0.25">
      <c r="A99" s="36">
        <v>7672</v>
      </c>
      <c r="B99" s="37">
        <v>-1.55E-2</v>
      </c>
    </row>
    <row r="100" spans="1:2" x14ac:dyDescent="0.25">
      <c r="A100" s="38">
        <v>7306</v>
      </c>
      <c r="B100" s="39">
        <v>0.16969999999999999</v>
      </c>
    </row>
    <row r="101" spans="1:2" x14ac:dyDescent="0.25">
      <c r="A101" s="36">
        <v>6941</v>
      </c>
      <c r="B101" s="37">
        <v>0.17860000000000001</v>
      </c>
    </row>
    <row r="102" spans="1:2" x14ac:dyDescent="0.25">
      <c r="A102" s="38">
        <v>6576</v>
      </c>
      <c r="B102" s="39">
        <v>0.1966</v>
      </c>
    </row>
    <row r="103" spans="1:2" x14ac:dyDescent="0.25">
      <c r="A103" s="36">
        <v>6211</v>
      </c>
      <c r="B103" s="37">
        <v>0.125</v>
      </c>
    </row>
    <row r="104" spans="1:2" x14ac:dyDescent="0.25">
      <c r="A104" s="38">
        <v>5845</v>
      </c>
      <c r="B104" s="39">
        <v>2.9700000000000001E-2</v>
      </c>
    </row>
    <row r="105" spans="1:2" x14ac:dyDescent="0.25">
      <c r="A105" s="36">
        <v>5480</v>
      </c>
      <c r="B105" s="37">
        <v>0.01</v>
      </c>
    </row>
    <row r="106" spans="1:2" x14ac:dyDescent="0.25">
      <c r="A106" s="38">
        <v>5115</v>
      </c>
      <c r="B106" s="39">
        <v>2.0400000000000001E-2</v>
      </c>
    </row>
    <row r="107" spans="1:2" x14ac:dyDescent="0.25">
      <c r="A107" s="36">
        <v>4750</v>
      </c>
      <c r="B107" s="37">
        <v>7.3400000000000007E-2</v>
      </c>
    </row>
    <row r="108" spans="1:2" x14ac:dyDescent="0.25">
      <c r="A108" s="38">
        <v>4384</v>
      </c>
      <c r="B108" s="39">
        <v>-1.0800000000000001E-2</v>
      </c>
    </row>
    <row r="109" spans="1:2" x14ac:dyDescent="0.25">
      <c r="A109" s="36">
        <v>4019</v>
      </c>
      <c r="B109" s="37">
        <v>-6.7699999999999996E-2</v>
      </c>
    </row>
    <row r="110" spans="1:2" x14ac:dyDescent="0.25">
      <c r="A110" s="38">
        <v>3654</v>
      </c>
      <c r="B110" s="39">
        <v>0.1074</v>
      </c>
    </row>
    <row r="111" spans="1:2" x14ac:dyDescent="0.25">
      <c r="A111" s="36">
        <v>3289</v>
      </c>
      <c r="B111" s="37">
        <v>3.2300000000000002E-2</v>
      </c>
    </row>
    <row r="112" spans="1:2" x14ac:dyDescent="0.25">
      <c r="A112" s="38">
        <v>2923</v>
      </c>
      <c r="B112" s="39">
        <v>-2.1499999999999998E-2</v>
      </c>
    </row>
    <row r="113" spans="1:2" x14ac:dyDescent="0.25">
      <c r="A113" s="36">
        <v>2558</v>
      </c>
      <c r="B113" s="37">
        <v>4.4900000000000002E-2</v>
      </c>
    </row>
    <row r="114" spans="1:2" x14ac:dyDescent="0.25">
      <c r="A114" s="38">
        <v>2193</v>
      </c>
      <c r="B114" s="39">
        <v>0</v>
      </c>
    </row>
    <row r="115" spans="1:2" x14ac:dyDescent="0.25">
      <c r="A115" s="36">
        <v>1828</v>
      </c>
      <c r="B115" s="37">
        <v>2.29E-2</v>
      </c>
    </row>
    <row r="116" spans="1:2" x14ac:dyDescent="0.25">
      <c r="A116" s="38">
        <v>1462</v>
      </c>
      <c r="B116" s="39">
        <v>-4.3900000000000002E-2</v>
      </c>
    </row>
    <row r="117" spans="1:2" x14ac:dyDescent="0.25">
      <c r="A117" s="36">
        <v>1097</v>
      </c>
      <c r="B117" s="37">
        <v>9.6199999999999994E-2</v>
      </c>
    </row>
    <row r="118" spans="1:2" x14ac:dyDescent="0.25">
      <c r="A118" s="38">
        <v>732</v>
      </c>
      <c r="B118" s="39">
        <v>2.46E-2</v>
      </c>
    </row>
    <row r="119" spans="1:2" x14ac:dyDescent="0.25">
      <c r="A119" s="36">
        <v>367</v>
      </c>
      <c r="B119" s="37">
        <v>-2.41E-2</v>
      </c>
    </row>
    <row r="120" spans="1:2" x14ac:dyDescent="0.25">
      <c r="A120" s="38">
        <v>1</v>
      </c>
      <c r="B120" s="39">
        <v>0.1686</v>
      </c>
    </row>
    <row r="121" spans="1:2" x14ac:dyDescent="0.25">
      <c r="A121" s="47" t="s">
        <v>85</v>
      </c>
      <c r="B121" s="37">
        <v>1.4999999999999999E-2</v>
      </c>
    </row>
    <row r="122" spans="1:2" x14ac:dyDescent="0.25">
      <c r="A122" s="48" t="s">
        <v>86</v>
      </c>
      <c r="B122" s="39">
        <v>2.9399999999999999E-2</v>
      </c>
    </row>
    <row r="123" spans="1:2" x14ac:dyDescent="0.25">
      <c r="A123" s="47" t="s">
        <v>87</v>
      </c>
      <c r="B123" s="37">
        <v>-2.8500000000000001E-2</v>
      </c>
    </row>
    <row r="124" spans="1:2" x14ac:dyDescent="0.25">
      <c r="A124" s="48" t="s">
        <v>88</v>
      </c>
      <c r="B124" s="39">
        <v>1.37E-2</v>
      </c>
    </row>
    <row r="125" spans="1:2" x14ac:dyDescent="0.25">
      <c r="A125" s="47" t="s">
        <v>89</v>
      </c>
      <c r="B125" s="37">
        <v>-4.0899999999999999E-2</v>
      </c>
    </row>
    <row r="126" spans="1:2" x14ac:dyDescent="0.25">
      <c r="A126" s="48" t="s">
        <v>90</v>
      </c>
      <c r="B126" s="39">
        <v>-0.13289999999999999</v>
      </c>
    </row>
    <row r="127" spans="1:2" x14ac:dyDescent="0.25">
      <c r="A127" s="47" t="s">
        <v>91</v>
      </c>
      <c r="B127" s="37">
        <v>7.7799999999999994E-2</v>
      </c>
    </row>
    <row r="128" spans="1:2" x14ac:dyDescent="0.25">
      <c r="A128" s="48" t="s">
        <v>92</v>
      </c>
      <c r="B128" s="39">
        <v>-6.0299999999999999E-2</v>
      </c>
    </row>
    <row r="129" spans="1:2" x14ac:dyDescent="0.25">
      <c r="A129" s="47" t="s">
        <v>93</v>
      </c>
      <c r="B129" s="37">
        <v>2.5000000000000001E-2</v>
      </c>
    </row>
    <row r="130" spans="1:2" x14ac:dyDescent="0.25">
      <c r="A130" s="48" t="s">
        <v>94</v>
      </c>
      <c r="B130" s="39">
        <v>-4.7600000000000003E-2</v>
      </c>
    </row>
    <row r="131" spans="1:2" x14ac:dyDescent="0.25">
      <c r="A131" s="47" t="s">
        <v>95</v>
      </c>
      <c r="B131" s="37">
        <v>-4.5400000000000003E-2</v>
      </c>
    </row>
    <row r="132" spans="1:2" x14ac:dyDescent="0.25">
      <c r="A132" s="48" t="s">
        <v>96</v>
      </c>
      <c r="B132" s="39">
        <v>4.7600000000000003E-2</v>
      </c>
    </row>
    <row r="133" spans="1:2" x14ac:dyDescent="0.25">
      <c r="A133" s="47" t="s">
        <v>97</v>
      </c>
      <c r="B133" s="37">
        <v>0</v>
      </c>
    </row>
    <row r="134" spans="1:2" x14ac:dyDescent="0.25">
      <c r="A134" s="48" t="s">
        <v>98</v>
      </c>
      <c r="B134" s="39">
        <v>-3.5000000000000003E-2</v>
      </c>
    </row>
    <row r="135" spans="1:2" x14ac:dyDescent="0.25">
      <c r="A135" s="47" t="s">
        <v>99</v>
      </c>
      <c r="B135" s="37">
        <v>-0.10290000000000001</v>
      </c>
    </row>
    <row r="136" spans="1:2" x14ac:dyDescent="0.25">
      <c r="A136" s="48" t="s">
        <v>100</v>
      </c>
      <c r="B136" s="39">
        <v>-7.6100000000000001E-2</v>
      </c>
    </row>
    <row r="137" spans="1:2" x14ac:dyDescent="0.25">
      <c r="A137" s="47" t="s">
        <v>101</v>
      </c>
      <c r="B137" s="37">
        <v>-1.8700000000000001E-2</v>
      </c>
    </row>
    <row r="138" spans="1:2" x14ac:dyDescent="0.25">
      <c r="A138" s="48" t="s">
        <v>102</v>
      </c>
      <c r="B138" s="39">
        <v>8.0699999999999994E-2</v>
      </c>
    </row>
    <row r="139" spans="1:2" x14ac:dyDescent="0.25">
      <c r="A139" s="47" t="s">
        <v>103</v>
      </c>
      <c r="B139" s="37">
        <v>-5.7099999999999998E-2</v>
      </c>
    </row>
    <row r="140" spans="1:2" x14ac:dyDescent="0.25">
      <c r="A140" s="48" t="s">
        <v>104</v>
      </c>
      <c r="B140" s="39">
        <v>0.20649999999999999</v>
      </c>
    </row>
    <row r="141" spans="1:2" x14ac:dyDescent="0.25">
      <c r="A141" s="47" t="s">
        <v>105</v>
      </c>
      <c r="B141" s="37">
        <v>-0.10290000000000001</v>
      </c>
    </row>
    <row r="142" spans="1:2" x14ac:dyDescent="0.25">
      <c r="A142" s="48" t="s">
        <v>106</v>
      </c>
      <c r="B142" s="39">
        <v>-0.15629999999999999</v>
      </c>
    </row>
    <row r="143" spans="1:2" x14ac:dyDescent="0.25">
      <c r="A143" s="47" t="s">
        <v>107</v>
      </c>
      <c r="B143" s="37">
        <v>8.3000000000000001E-3</v>
      </c>
    </row>
    <row r="144" spans="1:2" x14ac:dyDescent="0.25">
      <c r="A144" s="48" t="s">
        <v>108</v>
      </c>
      <c r="B144" s="39">
        <v>-5.7299999999999997E-2</v>
      </c>
    </row>
    <row r="145" spans="1:2" x14ac:dyDescent="0.25">
      <c r="A145" s="47" t="s">
        <v>109</v>
      </c>
      <c r="B145" s="37">
        <v>-6.9500000000000006E-2</v>
      </c>
    </row>
    <row r="146" spans="1:2" x14ac:dyDescent="0.25">
      <c r="A146" s="48" t="s">
        <v>110</v>
      </c>
      <c r="B146" s="39">
        <v>-4.3999999999999997E-2</v>
      </c>
    </row>
    <row r="147" spans="1:2" x14ac:dyDescent="0.25">
      <c r="A147" s="47" t="s">
        <v>111</v>
      </c>
      <c r="B147" s="37">
        <v>2.29E-2</v>
      </c>
    </row>
    <row r="148" spans="1:2" ht="15.75" thickBot="1" x14ac:dyDescent="0.3">
      <c r="A148" s="49" t="s">
        <v>112</v>
      </c>
      <c r="B148" s="50">
        <v>1.52E-2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Details</vt:lpstr>
      <vt:lpstr>1927-2016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2017-05-23T18:34:34Z</dcterms:modified>
</cp:coreProperties>
</file>