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Summary" sheetId="1" r:id="rId1"/>
    <sheet name="Details" sheetId="2" r:id="rId2"/>
    <sheet name="1927-2016" sheetId="3" r:id="rId3"/>
    <sheet name="Sheet1" sheetId="4" r:id="rId4"/>
  </sheets>
  <calcPr calcId="145621"/>
</workbook>
</file>

<file path=xl/calcChain.xml><?xml version="1.0" encoding="utf-8"?>
<calcChain xmlns="http://schemas.openxmlformats.org/spreadsheetml/2006/main">
  <c r="B99" i="3" l="1"/>
  <c r="C16" i="3"/>
  <c r="B7" i="3"/>
  <c r="E7" i="3" s="1"/>
  <c r="B6" i="3"/>
  <c r="E6" i="3" s="1"/>
  <c r="B13" i="3"/>
  <c r="E13" i="3" s="1"/>
  <c r="B12" i="3"/>
  <c r="E12" i="3" s="1"/>
  <c r="B11" i="3"/>
  <c r="E11" i="3" s="1"/>
  <c r="D15" i="3"/>
  <c r="E15" i="3" s="1"/>
  <c r="D14" i="3"/>
  <c r="E14" i="3" s="1"/>
  <c r="B5" i="3"/>
  <c r="E5" i="3" s="1"/>
  <c r="B4" i="3"/>
  <c r="E4" i="3" s="1"/>
  <c r="B3" i="3"/>
  <c r="E3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D38" i="2" l="1"/>
  <c r="B28" i="1"/>
  <c r="G35" i="2" l="1"/>
  <c r="J15" i="2"/>
  <c r="J14" i="2"/>
  <c r="J13" i="2"/>
  <c r="J31" i="2"/>
  <c r="J28" i="2"/>
  <c r="J21" i="2"/>
  <c r="J20" i="2"/>
  <c r="J7" i="2"/>
  <c r="J5" i="2"/>
  <c r="J32" i="2"/>
  <c r="G25" i="1"/>
  <c r="I25" i="1"/>
  <c r="I10" i="1"/>
  <c r="I9" i="1"/>
  <c r="I6" i="1"/>
  <c r="I22" i="1"/>
  <c r="G31" i="2"/>
  <c r="G30" i="2"/>
  <c r="G29" i="2"/>
  <c r="G27" i="2"/>
  <c r="G28" i="2"/>
  <c r="G21" i="2"/>
  <c r="G20" i="2"/>
  <c r="H18" i="2" s="1"/>
  <c r="G17" i="2"/>
  <c r="G16" i="2"/>
  <c r="G15" i="2"/>
  <c r="G14" i="2"/>
  <c r="G13" i="2"/>
  <c r="G5" i="2"/>
  <c r="G6" i="2"/>
  <c r="G7" i="2"/>
  <c r="G10" i="2"/>
  <c r="G9" i="2"/>
  <c r="G8" i="2"/>
  <c r="G4" i="2"/>
  <c r="G13" i="1"/>
  <c r="G10" i="1"/>
  <c r="G9" i="1"/>
  <c r="G6" i="1"/>
  <c r="G5" i="1"/>
  <c r="J35" i="2" l="1"/>
  <c r="H3" i="2"/>
  <c r="H12" i="2"/>
  <c r="H26" i="2"/>
  <c r="H35" i="2" l="1"/>
</calcChain>
</file>

<file path=xl/sharedStrings.xml><?xml version="1.0" encoding="utf-8"?>
<sst xmlns="http://schemas.openxmlformats.org/spreadsheetml/2006/main" count="134" uniqueCount="84">
  <si>
    <t>Rescission</t>
  </si>
  <si>
    <t>Grants-in-Aid for Airports</t>
  </si>
  <si>
    <t>Rescission ($260,000)</t>
  </si>
  <si>
    <t>Cancellation</t>
  </si>
  <si>
    <t>ACTUAL</t>
  </si>
  <si>
    <t>ENACTED</t>
  </si>
  <si>
    <t>REQUEST</t>
  </si>
  <si>
    <t>Operations</t>
  </si>
  <si>
    <t>Subtotal</t>
  </si>
  <si>
    <t>Research, Engineering and Development</t>
  </si>
  <si>
    <t>Contract Authority (AATF)*</t>
  </si>
  <si>
    <t>Pop Up Contract Authority (49 USC 48112)</t>
  </si>
  <si>
    <t>[$3,350,000]</t>
  </si>
  <si>
    <t>[2,900,000]</t>
  </si>
  <si>
    <t>---------------</t>
  </si>
  <si>
    <t>TOTAL</t>
  </si>
  <si>
    <t>Appropriations</t>
  </si>
  <si>
    <t>Rescissions</t>
  </si>
  <si>
    <t>Cancellations</t>
  </si>
  <si>
    <t>Facilities and Equipment</t>
  </si>
  <si>
    <t>Obligation Limitation [Non-Add]</t>
  </si>
  <si>
    <t>Overflight Fees</t>
  </si>
  <si>
    <t>Overflight Fees (Transfer to EAS)</t>
  </si>
  <si>
    <t>FY 2014</t>
  </si>
  <si>
    <t>FY 2015</t>
  </si>
  <si>
    <t>FY 2016</t>
  </si>
  <si>
    <t>10 yr dep</t>
  </si>
  <si>
    <t>IP since 1956</t>
  </si>
  <si>
    <t>IP fwd</t>
  </si>
  <si>
    <t xml:space="preserve">ACCOUNT NAME </t>
  </si>
  <si>
    <t xml:space="preserve">Operations </t>
  </si>
  <si>
    <t xml:space="preserve">Air Traffic Organization (ATO) </t>
  </si>
  <si>
    <t xml:space="preserve">Aviation Safety (AVS) </t>
  </si>
  <si>
    <t xml:space="preserve">Commercial Space Transportation (AST) </t>
  </si>
  <si>
    <t xml:space="preserve">Finance &amp; Management (AFN) </t>
  </si>
  <si>
    <t xml:space="preserve">NextGen (ANG) </t>
  </si>
  <si>
    <t xml:space="preserve">Security and Hazardous Materials Safety (ASH)** </t>
  </si>
  <si>
    <t xml:space="preserve">Staff Offices </t>
  </si>
  <si>
    <t xml:space="preserve">Facilities &amp; Equipment </t>
  </si>
  <si>
    <t xml:space="preserve">Engineering, Development, Test and Evaluation </t>
  </si>
  <si>
    <t xml:space="preserve">Air Traffic Control Facilities and Equipment </t>
  </si>
  <si>
    <t xml:space="preserve">Non-Air Traffic Control Facilities and Equipment </t>
  </si>
  <si>
    <t xml:space="preserve">Facilities and Equipment Mission Support </t>
  </si>
  <si>
    <t xml:space="preserve">Personnel and Related Expenses </t>
  </si>
  <si>
    <t xml:space="preserve">ADS-B Subscription and WAAS GEOs *** </t>
  </si>
  <si>
    <t xml:space="preserve">Research, Engineering &amp; Development </t>
  </si>
  <si>
    <t xml:space="preserve">Improve Aviation Safety </t>
  </si>
  <si>
    <t xml:space="preserve">Improve Efficiency </t>
  </si>
  <si>
    <t xml:space="preserve">Reduce Environmental Impacts </t>
  </si>
  <si>
    <t xml:space="preserve">Mission Support </t>
  </si>
  <si>
    <t xml:space="preserve">Grants-in-Aid for Airports </t>
  </si>
  <si>
    <t xml:space="preserve">Personnel &amp; Related Expenses </t>
  </si>
  <si>
    <t xml:space="preserve">Airport Technology Research </t>
  </si>
  <si>
    <t xml:space="preserve">Small Community Air Service </t>
  </si>
  <si>
    <t xml:space="preserve">Airport Cooperative Research Program </t>
  </si>
  <si>
    <t xml:space="preserve">TOTAL: </t>
  </si>
  <si>
    <t>Total Value</t>
  </si>
  <si>
    <t>ACCOUNT NAME</t>
  </si>
  <si>
    <t>Goodwill 1yr</t>
  </si>
  <si>
    <t>ACTUAL*</t>
  </si>
  <si>
    <t>gross 1 yr</t>
  </si>
  <si>
    <t>$30 million per day in airline ticket taxes</t>
  </si>
  <si>
    <t>Inflation adusted tax payer invetsment since 1956</t>
  </si>
  <si>
    <t>General</t>
  </si>
  <si>
    <t>AATF</t>
  </si>
  <si>
    <t>Total</t>
  </si>
  <si>
    <t>Year</t>
  </si>
  <si>
    <t>Appropriation</t>
  </si>
  <si>
    <r>
      <t xml:space="preserve"> </t>
    </r>
    <r>
      <rPr>
        <u/>
        <sz val="10"/>
        <color rgb="FF000000"/>
        <rFont val="Times New Roman"/>
        <family val="1"/>
      </rPr>
      <t>Year</t>
    </r>
  </si>
  <si>
    <t xml:space="preserve">Appropriation </t>
  </si>
  <si>
    <t xml:space="preserve">(Aeronautics Branch) </t>
  </si>
  <si>
    <t xml:space="preserve">(Bureau of Air Commerce) </t>
  </si>
  <si>
    <t xml:space="preserve">(Federal Aviation Agency) </t>
  </si>
  <si>
    <t xml:space="preserve">(Civil Aeronautics Authority) </t>
  </si>
  <si>
    <t xml:space="preserve">(Civil Aeronautics Admin.) </t>
  </si>
  <si>
    <t xml:space="preserve">(Federal Aviation Admin.) </t>
  </si>
  <si>
    <t>Federal Aviation Admin</t>
  </si>
  <si>
    <t>Federal Aviation Agency</t>
  </si>
  <si>
    <t>Civil Aeronautics Admin</t>
  </si>
  <si>
    <t>Civil Aeronautics Authority</t>
  </si>
  <si>
    <t>Bureau of Air Commerce</t>
  </si>
  <si>
    <t>Aeronautics Branch</t>
  </si>
  <si>
    <t>AATF: Airport and Airway Development and Revenue Act of 1970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</si>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</sst>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_);[Red]\(&quot;$&quot;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6" fontId="3" fillId="0" borderId="0" xfId="0" applyNumberFormat="1" applyFont="1" applyAlignment="1">
      <alignment vertical="center" wrapText="1"/>
    </xf>
    <xf numFmtId="6" fontId="4" fillId="0" borderId="0" xfId="0" applyNumberFormat="1" applyFont="1"/>
    <xf numFmtId="164" fontId="4" fillId="0" borderId="0" xfId="0" applyNumberFormat="1" applyFont="1"/>
    <xf numFmtId="6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6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9" fontId="4" fillId="0" borderId="0" xfId="0" applyNumberFormat="1" applyFont="1"/>
    <xf numFmtId="0" fontId="7" fillId="0" borderId="0" xfId="0" applyFont="1"/>
    <xf numFmtId="6" fontId="7" fillId="0" borderId="0" xfId="0" applyNumberFormat="1" applyFont="1" applyAlignment="1">
      <alignment vertical="center" wrapText="1"/>
    </xf>
    <xf numFmtId="6" fontId="3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28" sqref="B28"/>
    </sheetView>
  </sheetViews>
  <sheetFormatPr defaultRowHeight="15" x14ac:dyDescent="0.25"/>
  <cols>
    <col min="1" max="1" width="34.42578125" style="1" bestFit="1" customWidth="1"/>
    <col min="2" max="2" width="15.140625" style="1" bestFit="1" customWidth="1"/>
    <col min="3" max="4" width="13.28515625" style="1" bestFit="1" customWidth="1"/>
    <col min="5" max="5" width="9.140625" style="1"/>
    <col min="6" max="6" width="13.85546875" style="1" bestFit="1" customWidth="1"/>
    <col min="7" max="7" width="13.28515625" style="1" bestFit="1" customWidth="1"/>
    <col min="8" max="8" width="13.85546875" style="1" bestFit="1" customWidth="1"/>
    <col min="9" max="9" width="13.28515625" style="1" bestFit="1" customWidth="1"/>
    <col min="10" max="16384" width="9.140625" style="1"/>
  </cols>
  <sheetData>
    <row r="1" spans="1:9" x14ac:dyDescent="0.25">
      <c r="B1" s="2" t="s">
        <v>23</v>
      </c>
      <c r="C1" s="2" t="s">
        <v>24</v>
      </c>
      <c r="D1" s="2" t="s">
        <v>25</v>
      </c>
    </row>
    <row r="2" spans="1:9" x14ac:dyDescent="0.25">
      <c r="A2" s="2" t="s">
        <v>57</v>
      </c>
      <c r="B2" s="2" t="s">
        <v>4</v>
      </c>
      <c r="C2" s="2" t="s">
        <v>5</v>
      </c>
      <c r="D2" s="2" t="s">
        <v>6</v>
      </c>
      <c r="I2" s="3"/>
    </row>
    <row r="3" spans="1:9" x14ac:dyDescent="0.25">
      <c r="A3" s="2" t="s">
        <v>7</v>
      </c>
      <c r="B3" s="3">
        <v>9651422</v>
      </c>
      <c r="C3" s="3">
        <v>9740700</v>
      </c>
      <c r="D3" s="3">
        <v>9915000</v>
      </c>
      <c r="I3" s="3"/>
    </row>
    <row r="4" spans="1:9" x14ac:dyDescent="0.25">
      <c r="A4" s="4" t="s">
        <v>0</v>
      </c>
      <c r="I4" s="3"/>
    </row>
    <row r="5" spans="1:9" x14ac:dyDescent="0.25">
      <c r="A5" s="2" t="s">
        <v>8</v>
      </c>
      <c r="B5" s="5">
        <v>9651422</v>
      </c>
      <c r="C5" s="5">
        <v>9740700</v>
      </c>
      <c r="D5" s="5">
        <v>9915000</v>
      </c>
      <c r="F5" s="6" t="s">
        <v>58</v>
      </c>
      <c r="G5" s="3">
        <f>D5</f>
        <v>9915000</v>
      </c>
      <c r="I5" s="3"/>
    </row>
    <row r="6" spans="1:9" x14ac:dyDescent="0.25">
      <c r="A6" s="2" t="s">
        <v>19</v>
      </c>
      <c r="B6" s="3">
        <v>2600000</v>
      </c>
      <c r="C6" s="3">
        <v>2600000</v>
      </c>
      <c r="D6" s="3">
        <v>2855000</v>
      </c>
      <c r="F6" s="6" t="s">
        <v>26</v>
      </c>
      <c r="G6" s="3">
        <f>D6*1+D6*0.9+D6*0.8+D6*0.7+D6*0.6+D6*0.5+D6*0.4+D6*0.3+D6*0.2+D6*0.1+D6*0</f>
        <v>15702500</v>
      </c>
      <c r="H6" s="6" t="s">
        <v>26</v>
      </c>
      <c r="I6" s="3">
        <f>G6</f>
        <v>15702500</v>
      </c>
    </row>
    <row r="7" spans="1:9" x14ac:dyDescent="0.25">
      <c r="A7" s="4" t="s">
        <v>0</v>
      </c>
      <c r="F7" s="6"/>
      <c r="G7" s="3"/>
      <c r="I7" s="3"/>
    </row>
    <row r="8" spans="1:9" x14ac:dyDescent="0.25">
      <c r="A8" s="2" t="s">
        <v>8</v>
      </c>
      <c r="B8" s="5">
        <v>2600000</v>
      </c>
      <c r="C8" s="5">
        <v>2600000</v>
      </c>
      <c r="D8" s="5">
        <v>2855000</v>
      </c>
      <c r="F8" s="6"/>
      <c r="G8" s="3"/>
      <c r="I8" s="3"/>
    </row>
    <row r="9" spans="1:9" x14ac:dyDescent="0.25">
      <c r="A9" s="2" t="s">
        <v>9</v>
      </c>
      <c r="B9" s="3">
        <v>158792</v>
      </c>
      <c r="C9" s="3">
        <v>156750</v>
      </c>
      <c r="D9" s="3">
        <v>166000</v>
      </c>
      <c r="F9" s="6" t="s">
        <v>28</v>
      </c>
      <c r="G9" s="3">
        <f>D9*20*0.1+D9*(2016-1956)*0.01</f>
        <v>431600</v>
      </c>
      <c r="H9" s="6" t="s">
        <v>28</v>
      </c>
      <c r="I9" s="3">
        <f t="shared" ref="I9:I10" si="0">G9</f>
        <v>431600</v>
      </c>
    </row>
    <row r="10" spans="1:9" x14ac:dyDescent="0.25">
      <c r="A10" s="4" t="s">
        <v>0</v>
      </c>
      <c r="B10" s="3">
        <v>-26184</v>
      </c>
      <c r="F10" s="6" t="s">
        <v>27</v>
      </c>
      <c r="G10" s="3">
        <f>D9*(2016-1956)*0.01</f>
        <v>99600</v>
      </c>
      <c r="H10" s="6" t="s">
        <v>27</v>
      </c>
      <c r="I10" s="3">
        <f t="shared" si="0"/>
        <v>99600</v>
      </c>
    </row>
    <row r="11" spans="1:9" x14ac:dyDescent="0.25">
      <c r="A11" s="2" t="s">
        <v>8</v>
      </c>
      <c r="B11" s="5">
        <v>132608</v>
      </c>
      <c r="C11" s="5">
        <v>156750</v>
      </c>
      <c r="D11" s="5">
        <v>166000</v>
      </c>
      <c r="F11" s="6"/>
      <c r="G11" s="3"/>
      <c r="I11" s="3"/>
    </row>
    <row r="12" spans="1:9" x14ac:dyDescent="0.25">
      <c r="A12" s="2" t="s">
        <v>1</v>
      </c>
      <c r="F12" s="6"/>
      <c r="G12" s="3"/>
      <c r="I12" s="3"/>
    </row>
    <row r="13" spans="1:9" x14ac:dyDescent="0.25">
      <c r="A13" s="4" t="s">
        <v>10</v>
      </c>
      <c r="B13" s="3">
        <v>3350000</v>
      </c>
      <c r="C13" s="3">
        <v>3480000</v>
      </c>
      <c r="D13" s="3">
        <v>2900000</v>
      </c>
      <c r="F13" s="6" t="s">
        <v>58</v>
      </c>
      <c r="G13" s="3">
        <f>D13</f>
        <v>2900000</v>
      </c>
      <c r="I13" s="3"/>
    </row>
    <row r="14" spans="1:9" x14ac:dyDescent="0.25">
      <c r="A14" s="4" t="s">
        <v>11</v>
      </c>
      <c r="B14" s="3">
        <v>130000</v>
      </c>
      <c r="C14" s="3">
        <v>130000</v>
      </c>
      <c r="G14" s="3"/>
      <c r="I14" s="3"/>
    </row>
    <row r="15" spans="1:9" x14ac:dyDescent="0.25">
      <c r="A15" s="4" t="s">
        <v>2</v>
      </c>
      <c r="G15" s="3"/>
      <c r="I15" s="3"/>
    </row>
    <row r="16" spans="1:9" x14ac:dyDescent="0.25">
      <c r="A16" s="4" t="s">
        <v>3</v>
      </c>
      <c r="G16" s="3"/>
      <c r="I16" s="3"/>
    </row>
    <row r="17" spans="1:9" x14ac:dyDescent="0.25">
      <c r="A17" s="2" t="s">
        <v>8</v>
      </c>
      <c r="B17" s="5">
        <v>3480000</v>
      </c>
      <c r="C17" s="5">
        <v>3350000</v>
      </c>
      <c r="D17" s="5">
        <v>2900000</v>
      </c>
      <c r="G17" s="3"/>
      <c r="I17" s="3"/>
    </row>
    <row r="18" spans="1:9" x14ac:dyDescent="0.25">
      <c r="A18" s="4" t="s">
        <v>20</v>
      </c>
      <c r="B18" s="4" t="s">
        <v>12</v>
      </c>
      <c r="C18" s="4" t="s">
        <v>12</v>
      </c>
      <c r="D18" s="4" t="s">
        <v>13</v>
      </c>
      <c r="G18" s="3"/>
      <c r="I18" s="3"/>
    </row>
    <row r="19" spans="1:9" x14ac:dyDescent="0.25">
      <c r="A19" s="4" t="s">
        <v>21</v>
      </c>
      <c r="B19" s="3">
        <v>130000</v>
      </c>
      <c r="C19" s="3">
        <v>106000</v>
      </c>
      <c r="D19" s="3">
        <v>108379</v>
      </c>
      <c r="G19" s="3"/>
      <c r="I19" s="3"/>
    </row>
    <row r="20" spans="1:9" x14ac:dyDescent="0.25">
      <c r="A20" s="4" t="s">
        <v>22</v>
      </c>
      <c r="B20" s="3">
        <v>-128000</v>
      </c>
      <c r="C20" s="3">
        <v>-106000</v>
      </c>
      <c r="D20" s="3">
        <v>-108379</v>
      </c>
      <c r="G20" s="3"/>
      <c r="I20" s="3"/>
    </row>
    <row r="21" spans="1:9" x14ac:dyDescent="0.25">
      <c r="A21" s="4" t="s">
        <v>14</v>
      </c>
      <c r="B21" s="4" t="s">
        <v>14</v>
      </c>
      <c r="C21" s="4" t="s">
        <v>14</v>
      </c>
      <c r="G21" s="3"/>
      <c r="I21" s="3"/>
    </row>
    <row r="22" spans="1:9" x14ac:dyDescent="0.25">
      <c r="A22" s="2" t="s">
        <v>15</v>
      </c>
      <c r="B22" s="5">
        <v>15866030</v>
      </c>
      <c r="C22" s="5">
        <v>15847450</v>
      </c>
      <c r="D22" s="5">
        <v>15836000</v>
      </c>
      <c r="G22" s="3"/>
      <c r="H22" s="6" t="s">
        <v>60</v>
      </c>
      <c r="I22" s="3">
        <f>D22</f>
        <v>15836000</v>
      </c>
    </row>
    <row r="23" spans="1:9" x14ac:dyDescent="0.25">
      <c r="A23" s="4" t="s">
        <v>16</v>
      </c>
      <c r="B23" s="3">
        <v>15762214</v>
      </c>
      <c r="C23" s="3">
        <v>15977450</v>
      </c>
      <c r="D23" s="3">
        <v>15836000</v>
      </c>
      <c r="G23" s="3"/>
      <c r="I23" s="3"/>
    </row>
    <row r="24" spans="1:9" x14ac:dyDescent="0.25">
      <c r="A24" s="4" t="s">
        <v>17</v>
      </c>
      <c r="B24" s="3">
        <v>-26184</v>
      </c>
      <c r="C24" s="3">
        <v>-260000</v>
      </c>
      <c r="D24" s="3">
        <v>0</v>
      </c>
      <c r="G24" s="3"/>
      <c r="I24" s="3"/>
    </row>
    <row r="25" spans="1:9" x14ac:dyDescent="0.25">
      <c r="A25" s="4" t="s">
        <v>18</v>
      </c>
      <c r="B25" s="3">
        <v>0</v>
      </c>
      <c r="C25" s="3">
        <v>0</v>
      </c>
      <c r="D25" s="3">
        <v>0</v>
      </c>
      <c r="F25" s="6" t="s">
        <v>56</v>
      </c>
      <c r="G25" s="5">
        <f>SUM(G3:G24)</f>
        <v>29048700</v>
      </c>
      <c r="I25" s="5">
        <f>SUM(I3:I24)</f>
        <v>32069700</v>
      </c>
    </row>
    <row r="28" spans="1:9" x14ac:dyDescent="0.25">
      <c r="A28" s="1" t="s">
        <v>61</v>
      </c>
      <c r="B28" s="3">
        <f>3000000*365</f>
        <v>1095000000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2" sqref="A2"/>
    </sheetView>
  </sheetViews>
  <sheetFormatPr defaultRowHeight="15.75" x14ac:dyDescent="0.25"/>
  <cols>
    <col min="1" max="1" width="51.5703125" style="10" bestFit="1" customWidth="1"/>
    <col min="2" max="4" width="15" style="8" bestFit="1" customWidth="1"/>
    <col min="5" max="5" width="9.140625" style="8"/>
    <col min="6" max="6" width="13.85546875" style="8" bestFit="1" customWidth="1"/>
    <col min="7" max="7" width="13.28515625" style="8" bestFit="1" customWidth="1"/>
    <col min="8" max="8" width="15" style="8" bestFit="1" customWidth="1"/>
    <col min="9" max="9" width="10.28515625" style="8" bestFit="1" customWidth="1"/>
    <col min="10" max="10" width="13.28515625" style="8" bestFit="1" customWidth="1"/>
    <col min="11" max="16384" width="9.140625" style="8"/>
  </cols>
  <sheetData>
    <row r="1" spans="1:10" x14ac:dyDescent="0.25">
      <c r="A1" s="7" t="s">
        <v>29</v>
      </c>
      <c r="B1" s="11" t="s">
        <v>23</v>
      </c>
      <c r="C1" s="11" t="s">
        <v>24</v>
      </c>
      <c r="D1" s="11" t="s">
        <v>25</v>
      </c>
    </row>
    <row r="2" spans="1:10" x14ac:dyDescent="0.25">
      <c r="A2" s="7"/>
      <c r="B2" s="11" t="s">
        <v>59</v>
      </c>
      <c r="C2" s="11" t="s">
        <v>5</v>
      </c>
      <c r="D2" s="11" t="s">
        <v>6</v>
      </c>
    </row>
    <row r="3" spans="1:10" x14ac:dyDescent="0.25">
      <c r="A3" s="7" t="s">
        <v>30</v>
      </c>
      <c r="B3" s="12">
        <v>9651422</v>
      </c>
      <c r="C3" s="12">
        <v>9740700</v>
      </c>
      <c r="D3" s="12">
        <v>9915000</v>
      </c>
      <c r="G3" s="13"/>
      <c r="H3" s="16">
        <f>SUM(G4:G10)</f>
        <v>13151851.199999999</v>
      </c>
      <c r="J3" s="13"/>
    </row>
    <row r="4" spans="1:10" x14ac:dyDescent="0.25">
      <c r="A4" s="9" t="s">
        <v>31</v>
      </c>
      <c r="B4" s="13">
        <v>7311790</v>
      </c>
      <c r="C4" s="13">
        <v>7396654</v>
      </c>
      <c r="D4" s="13">
        <v>7505293</v>
      </c>
      <c r="F4" s="6" t="s">
        <v>58</v>
      </c>
      <c r="G4" s="13">
        <f>D4</f>
        <v>7505293</v>
      </c>
      <c r="J4" s="13"/>
    </row>
    <row r="5" spans="1:10" x14ac:dyDescent="0.25">
      <c r="A5" s="9" t="s">
        <v>32</v>
      </c>
      <c r="B5" s="13">
        <v>1204777</v>
      </c>
      <c r="C5" s="13">
        <v>1218458</v>
      </c>
      <c r="D5" s="13">
        <v>1258411</v>
      </c>
      <c r="F5" s="6" t="s">
        <v>28</v>
      </c>
      <c r="G5" s="13">
        <f>D5*20*0.1+D5*(2016-1956)*0.01</f>
        <v>3271868.6</v>
      </c>
      <c r="I5" s="6" t="s">
        <v>28</v>
      </c>
      <c r="J5" s="13">
        <f>G5</f>
        <v>3271868.6</v>
      </c>
    </row>
    <row r="6" spans="1:10" x14ac:dyDescent="0.25">
      <c r="A6" s="9" t="s">
        <v>33</v>
      </c>
      <c r="B6" s="13">
        <v>16331</v>
      </c>
      <c r="C6" s="13">
        <v>16605</v>
      </c>
      <c r="D6" s="13">
        <v>18114</v>
      </c>
      <c r="F6" s="6" t="s">
        <v>58</v>
      </c>
      <c r="G6" s="13">
        <f>D6</f>
        <v>18114</v>
      </c>
      <c r="J6" s="13"/>
    </row>
    <row r="7" spans="1:10" x14ac:dyDescent="0.25">
      <c r="A7" s="9" t="s">
        <v>34</v>
      </c>
      <c r="B7" s="13">
        <v>762462</v>
      </c>
      <c r="C7" s="13">
        <v>756047</v>
      </c>
      <c r="D7" s="13">
        <v>764621</v>
      </c>
      <c r="F7" s="6" t="s">
        <v>28</v>
      </c>
      <c r="G7" s="13">
        <f>D7*20*0.1+D7*(2016-1956)*0.01</f>
        <v>1988014.6</v>
      </c>
      <c r="I7" s="6" t="s">
        <v>28</v>
      </c>
      <c r="J7" s="13">
        <f>G7</f>
        <v>1988014.6</v>
      </c>
    </row>
    <row r="8" spans="1:10" x14ac:dyDescent="0.25">
      <c r="A8" s="9" t="s">
        <v>35</v>
      </c>
      <c r="B8" s="13">
        <v>59696</v>
      </c>
      <c r="C8" s="13">
        <v>60089</v>
      </c>
      <c r="D8" s="13">
        <v>60582</v>
      </c>
      <c r="F8" s="6" t="s">
        <v>58</v>
      </c>
      <c r="G8" s="13">
        <f>D8</f>
        <v>60582</v>
      </c>
      <c r="J8" s="13"/>
    </row>
    <row r="9" spans="1:10" x14ac:dyDescent="0.25">
      <c r="A9" s="9" t="s">
        <v>36</v>
      </c>
      <c r="B9" s="14">
        <v>0</v>
      </c>
      <c r="C9" s="14">
        <v>0</v>
      </c>
      <c r="D9" s="13">
        <v>100880</v>
      </c>
      <c r="F9" s="6" t="s">
        <v>58</v>
      </c>
      <c r="G9" s="13">
        <f>D9</f>
        <v>100880</v>
      </c>
      <c r="J9" s="13"/>
    </row>
    <row r="10" spans="1:10" x14ac:dyDescent="0.25">
      <c r="A10" s="9" t="s">
        <v>37</v>
      </c>
      <c r="B10" s="13">
        <v>296366</v>
      </c>
      <c r="C10" s="13">
        <v>292847</v>
      </c>
      <c r="D10" s="13">
        <v>207099</v>
      </c>
      <c r="F10" s="6" t="s">
        <v>58</v>
      </c>
      <c r="G10" s="13">
        <f>D10</f>
        <v>207099</v>
      </c>
      <c r="J10" s="13"/>
    </row>
    <row r="11" spans="1:10" x14ac:dyDescent="0.25">
      <c r="A11" s="9"/>
      <c r="B11" s="13"/>
      <c r="C11" s="13"/>
      <c r="D11" s="13"/>
      <c r="F11" s="6"/>
      <c r="G11" s="13"/>
      <c r="J11" s="13"/>
    </row>
    <row r="12" spans="1:10" x14ac:dyDescent="0.25">
      <c r="A12" s="7" t="s">
        <v>38</v>
      </c>
      <c r="B12" s="15">
        <v>2600000</v>
      </c>
      <c r="C12" s="15">
        <v>2600000</v>
      </c>
      <c r="D12" s="15">
        <v>2855000</v>
      </c>
      <c r="G12" s="13"/>
      <c r="H12" s="17">
        <f>SUM(G13:G18)</f>
        <v>11658629.5</v>
      </c>
      <c r="J12" s="13"/>
    </row>
    <row r="13" spans="1:10" x14ac:dyDescent="0.25">
      <c r="A13" s="9" t="s">
        <v>39</v>
      </c>
      <c r="B13" s="13">
        <v>347195</v>
      </c>
      <c r="C13" s="13">
        <v>177937</v>
      </c>
      <c r="D13" s="13">
        <v>151050</v>
      </c>
      <c r="F13" s="6" t="s">
        <v>26</v>
      </c>
      <c r="G13" s="13">
        <f>D13*1+D13*0.9+D13*0.8+D13*0.7+D13*0.6+D13*0.5+D13*0.4+D13*0.3+D13*0.2+D13*0.1+D13*0</f>
        <v>830775</v>
      </c>
      <c r="I13" s="6" t="s">
        <v>26</v>
      </c>
      <c r="J13" s="13">
        <f t="shared" ref="J13:J15" si="0">G13</f>
        <v>830775</v>
      </c>
    </row>
    <row r="14" spans="1:10" x14ac:dyDescent="0.25">
      <c r="A14" s="9" t="s">
        <v>40</v>
      </c>
      <c r="B14" s="13">
        <v>1437390</v>
      </c>
      <c r="C14" s="13">
        <v>1577983</v>
      </c>
      <c r="D14" s="13">
        <v>1671201</v>
      </c>
      <c r="F14" s="6" t="s">
        <v>26</v>
      </c>
      <c r="G14" s="13">
        <f>D14*1+D14*0.9+D14*0.8+D14*0.7+D14*0.6+D14*0.5+D14*0.4+D14*0.3+D14*0.2+D14*0.1+D14*0</f>
        <v>9191605.5</v>
      </c>
      <c r="I14" s="6" t="s">
        <v>26</v>
      </c>
      <c r="J14" s="13">
        <f t="shared" si="0"/>
        <v>9191605.5</v>
      </c>
    </row>
    <row r="15" spans="1:10" x14ac:dyDescent="0.25">
      <c r="A15" s="9" t="s">
        <v>41</v>
      </c>
      <c r="B15" s="13">
        <v>146800</v>
      </c>
      <c r="C15" s="13">
        <v>158280</v>
      </c>
      <c r="D15" s="13">
        <v>171000</v>
      </c>
      <c r="F15" s="6" t="s">
        <v>26</v>
      </c>
      <c r="G15" s="13">
        <f>D15*1+D15*0.9+D15*0.8+D15*0.7+D15*0.6+D15*0.5+D15*0.4+D15*0.3+D15*0.2+D15*0.1+D15*0</f>
        <v>940500</v>
      </c>
      <c r="I15" s="6" t="s">
        <v>26</v>
      </c>
      <c r="J15" s="13">
        <f t="shared" si="0"/>
        <v>940500</v>
      </c>
    </row>
    <row r="16" spans="1:10" x14ac:dyDescent="0.25">
      <c r="A16" s="9" t="s">
        <v>42</v>
      </c>
      <c r="B16" s="13">
        <v>218365</v>
      </c>
      <c r="C16" s="13">
        <v>225800</v>
      </c>
      <c r="D16" s="13">
        <v>225700</v>
      </c>
      <c r="F16" s="6" t="s">
        <v>58</v>
      </c>
      <c r="G16" s="13">
        <f t="shared" ref="G16:G17" si="1">D16</f>
        <v>225700</v>
      </c>
      <c r="J16" s="13"/>
    </row>
    <row r="17" spans="1:10" x14ac:dyDescent="0.25">
      <c r="A17" s="9" t="s">
        <v>43</v>
      </c>
      <c r="B17" s="13">
        <v>450250</v>
      </c>
      <c r="C17" s="13">
        <v>460000</v>
      </c>
      <c r="D17" s="13">
        <v>470049</v>
      </c>
      <c r="F17" s="6" t="s">
        <v>58</v>
      </c>
      <c r="G17" s="13">
        <f t="shared" si="1"/>
        <v>470049</v>
      </c>
      <c r="J17" s="13"/>
    </row>
    <row r="18" spans="1:10" x14ac:dyDescent="0.25">
      <c r="A18" s="9" t="s">
        <v>44</v>
      </c>
      <c r="C18" s="14"/>
      <c r="D18" s="13">
        <v>166000</v>
      </c>
      <c r="G18" s="13"/>
      <c r="H18" s="17">
        <f>SUM(G20:G24)</f>
        <v>531200</v>
      </c>
      <c r="J18" s="13"/>
    </row>
    <row r="19" spans="1:10" x14ac:dyDescent="0.25">
      <c r="A19" s="9"/>
      <c r="C19" s="14"/>
      <c r="D19" s="13"/>
      <c r="G19" s="13"/>
      <c r="H19" s="17"/>
      <c r="J19" s="13"/>
    </row>
    <row r="20" spans="1:10" x14ac:dyDescent="0.25">
      <c r="A20" s="7" t="s">
        <v>45</v>
      </c>
      <c r="B20" s="15">
        <v>158792</v>
      </c>
      <c r="C20" s="15">
        <v>156750</v>
      </c>
      <c r="D20" s="15">
        <v>166000</v>
      </c>
      <c r="F20" s="6" t="s">
        <v>28</v>
      </c>
      <c r="G20" s="13">
        <f>D20*20*0.1+D20*(2016-1956)*0.01</f>
        <v>431600</v>
      </c>
      <c r="I20" s="6" t="s">
        <v>28</v>
      </c>
      <c r="J20" s="13">
        <f>G20</f>
        <v>431600</v>
      </c>
    </row>
    <row r="21" spans="1:10" x14ac:dyDescent="0.25">
      <c r="A21" s="9" t="s">
        <v>46</v>
      </c>
      <c r="B21" s="13">
        <v>87244</v>
      </c>
      <c r="C21" s="13">
        <v>91019</v>
      </c>
      <c r="D21" s="13">
        <v>96623</v>
      </c>
      <c r="F21" s="6" t="s">
        <v>27</v>
      </c>
      <c r="G21" s="13">
        <f>D20*(2016-1956)*0.01</f>
        <v>99600</v>
      </c>
      <c r="I21" s="6" t="s">
        <v>28</v>
      </c>
      <c r="J21" s="13">
        <f>G21</f>
        <v>99600</v>
      </c>
    </row>
    <row r="22" spans="1:10" x14ac:dyDescent="0.25">
      <c r="A22" s="9" t="s">
        <v>47</v>
      </c>
      <c r="B22" s="13">
        <v>24329</v>
      </c>
      <c r="C22" s="13">
        <v>22286</v>
      </c>
      <c r="D22" s="13">
        <v>24671</v>
      </c>
      <c r="G22" s="13"/>
      <c r="J22" s="13"/>
    </row>
    <row r="23" spans="1:10" x14ac:dyDescent="0.25">
      <c r="A23" s="9" t="s">
        <v>48</v>
      </c>
      <c r="B23" s="13">
        <v>41579</v>
      </c>
      <c r="C23" s="13">
        <v>37935</v>
      </c>
      <c r="D23" s="13">
        <v>38884</v>
      </c>
      <c r="G23" s="13"/>
      <c r="J23" s="13"/>
    </row>
    <row r="24" spans="1:10" x14ac:dyDescent="0.25">
      <c r="A24" s="9" t="s">
        <v>49</v>
      </c>
      <c r="B24" s="13">
        <v>5640</v>
      </c>
      <c r="C24" s="13">
        <v>5510</v>
      </c>
      <c r="D24" s="13">
        <v>5822</v>
      </c>
      <c r="G24" s="13"/>
      <c r="J24" s="13"/>
    </row>
    <row r="25" spans="1:10" x14ac:dyDescent="0.25">
      <c r="A25" s="9"/>
      <c r="B25" s="13"/>
      <c r="C25" s="13"/>
      <c r="D25" s="13"/>
      <c r="G25" s="13"/>
      <c r="J25" s="13"/>
    </row>
    <row r="26" spans="1:10" x14ac:dyDescent="0.25">
      <c r="A26" s="7" t="s">
        <v>50</v>
      </c>
      <c r="B26" s="15">
        <v>3350000</v>
      </c>
      <c r="C26" s="15">
        <v>3350000</v>
      </c>
      <c r="D26" s="15">
        <v>2900000</v>
      </c>
      <c r="G26" s="13"/>
      <c r="H26" s="16">
        <f>SUM(G27:G31)</f>
        <v>3095360</v>
      </c>
      <c r="J26" s="13"/>
    </row>
    <row r="27" spans="1:10" x14ac:dyDescent="0.25">
      <c r="A27" s="9" t="s">
        <v>50</v>
      </c>
      <c r="B27" s="13">
        <v>3193900</v>
      </c>
      <c r="C27" s="13">
        <v>3192650</v>
      </c>
      <c r="D27" s="13">
        <v>2746900</v>
      </c>
      <c r="F27" s="6" t="s">
        <v>58</v>
      </c>
      <c r="G27" s="13">
        <f>D27</f>
        <v>2746900</v>
      </c>
      <c r="J27" s="13"/>
    </row>
    <row r="28" spans="1:10" x14ac:dyDescent="0.25">
      <c r="A28" s="9" t="s">
        <v>51</v>
      </c>
      <c r="B28" s="13">
        <v>106600</v>
      </c>
      <c r="C28" s="13">
        <v>107100</v>
      </c>
      <c r="D28" s="13">
        <v>107100</v>
      </c>
      <c r="F28" s="6" t="s">
        <v>28</v>
      </c>
      <c r="G28" s="13">
        <f>D28*20*0.1+D28*(2016-1956)*0.01</f>
        <v>278460</v>
      </c>
      <c r="I28" s="6" t="s">
        <v>28</v>
      </c>
      <c r="J28" s="13">
        <f>G28</f>
        <v>278460</v>
      </c>
    </row>
    <row r="29" spans="1:10" x14ac:dyDescent="0.25">
      <c r="A29" s="9" t="s">
        <v>52</v>
      </c>
      <c r="B29" s="13">
        <v>29500</v>
      </c>
      <c r="C29" s="13">
        <v>29750</v>
      </c>
      <c r="D29" s="13">
        <v>31000</v>
      </c>
      <c r="F29" s="6" t="s">
        <v>58</v>
      </c>
      <c r="G29" s="13">
        <f>D29</f>
        <v>31000</v>
      </c>
      <c r="J29" s="13"/>
    </row>
    <row r="30" spans="1:10" x14ac:dyDescent="0.25">
      <c r="A30" s="9" t="s">
        <v>53</v>
      </c>
      <c r="B30" s="13">
        <v>5000</v>
      </c>
      <c r="C30" s="13">
        <v>5500</v>
      </c>
      <c r="D30" s="14">
        <v>0</v>
      </c>
      <c r="F30" s="6" t="s">
        <v>58</v>
      </c>
      <c r="G30" s="13">
        <f>D30</f>
        <v>0</v>
      </c>
      <c r="J30" s="13"/>
    </row>
    <row r="31" spans="1:10" x14ac:dyDescent="0.25">
      <c r="A31" s="9" t="s">
        <v>54</v>
      </c>
      <c r="B31" s="13">
        <v>15000</v>
      </c>
      <c r="C31" s="13">
        <v>15000</v>
      </c>
      <c r="D31" s="13">
        <v>15000</v>
      </c>
      <c r="F31" s="6" t="s">
        <v>28</v>
      </c>
      <c r="G31" s="13">
        <f>D31*20*0.1+D31*(2016-1956)*0.01</f>
        <v>39000</v>
      </c>
      <c r="I31" s="6" t="s">
        <v>28</v>
      </c>
      <c r="J31" s="13">
        <f>G31</f>
        <v>39000</v>
      </c>
    </row>
    <row r="32" spans="1:10" x14ac:dyDescent="0.25">
      <c r="A32" s="7" t="s">
        <v>55</v>
      </c>
      <c r="B32" s="15">
        <v>15760214</v>
      </c>
      <c r="C32" s="15">
        <v>15847450</v>
      </c>
      <c r="D32" s="15">
        <v>15836000</v>
      </c>
      <c r="G32" s="13"/>
      <c r="I32" s="6" t="s">
        <v>60</v>
      </c>
      <c r="J32" s="13">
        <f>D32</f>
        <v>15836000</v>
      </c>
    </row>
    <row r="33" spans="1:10" x14ac:dyDescent="0.25">
      <c r="G33" s="13"/>
      <c r="J33" s="13"/>
    </row>
    <row r="34" spans="1:10" x14ac:dyDescent="0.25">
      <c r="G34" s="13"/>
      <c r="J34" s="13"/>
    </row>
    <row r="35" spans="1:10" x14ac:dyDescent="0.25">
      <c r="F35" s="6" t="s">
        <v>56</v>
      </c>
      <c r="G35" s="18">
        <f>SUM(G4:G34)</f>
        <v>28437040.699999999</v>
      </c>
      <c r="H35" s="18">
        <f>SUM(H3:H34)</f>
        <v>28437040.699999999</v>
      </c>
      <c r="I35" s="19"/>
      <c r="J35" s="18">
        <f>SUM(J3:J34)</f>
        <v>32907423.699999999</v>
      </c>
    </row>
    <row r="38" spans="1:10" x14ac:dyDescent="0.25">
      <c r="A38" s="10" t="s">
        <v>62</v>
      </c>
      <c r="D38" s="15">
        <f>D32*(2016-1956)</f>
        <v>950160000</v>
      </c>
      <c r="E38" s="15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workbookViewId="0"/>
  </sheetViews>
  <sheetFormatPr defaultRowHeight="15.75" x14ac:dyDescent="0.25"/>
  <cols>
    <col min="1" max="1" width="9.42578125" style="8" bestFit="1" customWidth="1"/>
    <col min="2" max="2" width="18.5703125" style="16" bestFit="1" customWidth="1"/>
    <col min="3" max="4" width="17.42578125" style="16" bestFit="1" customWidth="1"/>
    <col min="5" max="5" width="9.42578125" style="8" bestFit="1" customWidth="1"/>
    <col min="6" max="16384" width="9.140625" style="8"/>
  </cols>
  <sheetData>
    <row r="1" spans="1:5" x14ac:dyDescent="0.25">
      <c r="B1" s="34" t="s">
        <v>65</v>
      </c>
      <c r="C1" s="34" t="s">
        <v>63</v>
      </c>
      <c r="D1" s="34" t="s">
        <v>64</v>
      </c>
    </row>
    <row r="2" spans="1:5" x14ac:dyDescent="0.25">
      <c r="A2" s="32" t="s">
        <v>76</v>
      </c>
    </row>
    <row r="3" spans="1:5" x14ac:dyDescent="0.25">
      <c r="A3" s="8">
        <v>2016</v>
      </c>
      <c r="B3" s="16">
        <f>SUM(C3:D3)</f>
        <v>16280724000</v>
      </c>
      <c r="C3" s="16">
        <v>1987724000</v>
      </c>
      <c r="D3" s="16">
        <v>14293000000</v>
      </c>
      <c r="E3" s="31">
        <f>D3/B3</f>
        <v>0.8779093607876407</v>
      </c>
    </row>
    <row r="4" spans="1:5" x14ac:dyDescent="0.25">
      <c r="A4" s="8">
        <f>A3-1</f>
        <v>2015</v>
      </c>
      <c r="B4" s="16">
        <f>SUM(C4:D4)</f>
        <v>15717450000</v>
      </c>
      <c r="C4" s="16">
        <v>1145700000</v>
      </c>
      <c r="D4" s="16">
        <v>14571750000</v>
      </c>
      <c r="E4" s="31">
        <f>D4/B4</f>
        <v>0.92710649628279396</v>
      </c>
    </row>
    <row r="5" spans="1:5" x14ac:dyDescent="0.25">
      <c r="A5" s="8">
        <f t="shared" ref="A5:A21" si="0">A4-1</f>
        <v>2014</v>
      </c>
      <c r="B5" s="16">
        <f>SUM(C5:D5)</f>
        <v>15864030000</v>
      </c>
      <c r="C5" s="16">
        <v>3156214000</v>
      </c>
      <c r="D5" s="16">
        <v>12707816000</v>
      </c>
      <c r="E5" s="31">
        <f>D5/B5</f>
        <v>0.80104588808770538</v>
      </c>
    </row>
    <row r="6" spans="1:5" x14ac:dyDescent="0.25">
      <c r="A6" s="8">
        <f t="shared" si="0"/>
        <v>2013</v>
      </c>
      <c r="B6" s="16">
        <f>SUM(C6:D6)</f>
        <v>15519953000</v>
      </c>
      <c r="C6" s="16">
        <v>4599428000</v>
      </c>
      <c r="D6" s="16">
        <v>10920525000</v>
      </c>
      <c r="E6" s="31">
        <f>D6/B6</f>
        <v>0.70364420562356089</v>
      </c>
    </row>
    <row r="7" spans="1:5" x14ac:dyDescent="0.25">
      <c r="A7" s="8">
        <f t="shared" si="0"/>
        <v>2012</v>
      </c>
      <c r="B7" s="16">
        <f>SUM(C7:D7)</f>
        <v>15902353000</v>
      </c>
      <c r="C7" s="16">
        <v>3350671000</v>
      </c>
      <c r="D7" s="16">
        <v>12551682000</v>
      </c>
      <c r="E7" s="31">
        <f>D7/B7</f>
        <v>0.78929715621329755</v>
      </c>
    </row>
    <row r="8" spans="1:5" x14ac:dyDescent="0.25">
      <c r="A8" s="8">
        <f t="shared" si="0"/>
        <v>2011</v>
      </c>
    </row>
    <row r="9" spans="1:5" x14ac:dyDescent="0.25">
      <c r="A9" s="8">
        <f t="shared" si="0"/>
        <v>2010</v>
      </c>
      <c r="B9" s="16">
        <v>15956000000</v>
      </c>
    </row>
    <row r="10" spans="1:5" x14ac:dyDescent="0.25">
      <c r="A10" s="8">
        <f t="shared" si="0"/>
        <v>2009</v>
      </c>
    </row>
    <row r="11" spans="1:5" x14ac:dyDescent="0.25">
      <c r="A11" s="8">
        <f t="shared" si="0"/>
        <v>2008</v>
      </c>
      <c r="B11" s="16">
        <f>SUM(C11:D11)</f>
        <v>14077349000</v>
      </c>
      <c r="C11" s="16">
        <v>2750000000</v>
      </c>
      <c r="D11" s="16">
        <v>11327349000</v>
      </c>
      <c r="E11" s="31">
        <f t="shared" ref="E11:E16" si="1">D11/B11</f>
        <v>0.80465071939326072</v>
      </c>
    </row>
    <row r="12" spans="1:5" x14ac:dyDescent="0.25">
      <c r="A12" s="8">
        <f t="shared" si="0"/>
        <v>2007</v>
      </c>
      <c r="B12" s="16">
        <f>SUM(C12:D12)</f>
        <v>13724000000</v>
      </c>
      <c r="C12" s="16">
        <v>2725000000</v>
      </c>
      <c r="D12" s="16">
        <v>10999000000</v>
      </c>
      <c r="E12" s="31">
        <f t="shared" si="1"/>
        <v>0.80144272806761874</v>
      </c>
    </row>
    <row r="13" spans="1:5" x14ac:dyDescent="0.25">
      <c r="A13" s="8">
        <f t="shared" si="0"/>
        <v>2006</v>
      </c>
      <c r="B13" s="16">
        <f>SUM(C13:D13)</f>
        <v>13866860000</v>
      </c>
      <c r="C13" s="16">
        <v>3070900000</v>
      </c>
      <c r="D13" s="16">
        <v>10795960000</v>
      </c>
      <c r="E13" s="31">
        <f t="shared" si="1"/>
        <v>0.77854395299296308</v>
      </c>
    </row>
    <row r="14" spans="1:5" x14ac:dyDescent="0.25">
      <c r="A14" s="8">
        <f t="shared" si="0"/>
        <v>2005</v>
      </c>
      <c r="B14" s="16">
        <v>13972000000</v>
      </c>
      <c r="C14" s="16">
        <v>6200000000</v>
      </c>
      <c r="D14" s="16">
        <f>B14-C14</f>
        <v>7772000000</v>
      </c>
      <c r="E14" s="31">
        <f t="shared" si="1"/>
        <v>0.5562553678786144</v>
      </c>
    </row>
    <row r="15" spans="1:5" x14ac:dyDescent="0.25">
      <c r="A15" s="8">
        <f t="shared" si="0"/>
        <v>2004</v>
      </c>
      <c r="B15" s="16">
        <v>13873000000</v>
      </c>
      <c r="C15" s="16">
        <v>4469000000</v>
      </c>
      <c r="D15" s="16">
        <f>B15-C15</f>
        <v>9404000000</v>
      </c>
      <c r="E15" s="31">
        <f t="shared" si="1"/>
        <v>0.67786347581633388</v>
      </c>
    </row>
    <row r="16" spans="1:5" x14ac:dyDescent="0.25">
      <c r="A16" s="8">
        <f t="shared" si="0"/>
        <v>2003</v>
      </c>
      <c r="B16" s="16">
        <v>13506000000</v>
      </c>
      <c r="C16" s="16">
        <f>7019000000+20000000+2942000000+147000000+3378000000</f>
        <v>13506000000</v>
      </c>
      <c r="D16" s="16">
        <v>9000000000</v>
      </c>
      <c r="E16" s="35" t="s">
        <v>83</v>
      </c>
    </row>
    <row r="17" spans="1:4" x14ac:dyDescent="0.25">
      <c r="A17" s="8">
        <f t="shared" si="0"/>
        <v>2002</v>
      </c>
      <c r="D17" s="16">
        <v>9000000000</v>
      </c>
    </row>
    <row r="18" spans="1:4" x14ac:dyDescent="0.25">
      <c r="A18" s="8">
        <f t="shared" si="0"/>
        <v>2001</v>
      </c>
      <c r="D18" s="16">
        <v>9000000000</v>
      </c>
    </row>
    <row r="19" spans="1:4" x14ac:dyDescent="0.25">
      <c r="A19" s="8">
        <f t="shared" si="0"/>
        <v>2000</v>
      </c>
      <c r="D19" s="16">
        <v>10000000000</v>
      </c>
    </row>
    <row r="20" spans="1:4" x14ac:dyDescent="0.25">
      <c r="A20" s="8">
        <f t="shared" si="0"/>
        <v>1999</v>
      </c>
    </row>
    <row r="21" spans="1:4" x14ac:dyDescent="0.25">
      <c r="A21" s="8">
        <f t="shared" si="0"/>
        <v>1998</v>
      </c>
    </row>
    <row r="22" spans="1:4" x14ac:dyDescent="0.25">
      <c r="A22" s="29">
        <v>1997</v>
      </c>
      <c r="B22" s="16">
        <v>8549000000</v>
      </c>
    </row>
    <row r="23" spans="1:4" x14ac:dyDescent="0.25">
      <c r="A23" s="29">
        <v>1996</v>
      </c>
      <c r="B23" s="16">
        <v>8196000000</v>
      </c>
    </row>
    <row r="24" spans="1:4" x14ac:dyDescent="0.25">
      <c r="A24" s="29">
        <v>1995</v>
      </c>
      <c r="B24" s="16">
        <v>8322000000</v>
      </c>
    </row>
    <row r="25" spans="1:4" x14ac:dyDescent="0.25">
      <c r="A25" s="29">
        <v>1994</v>
      </c>
      <c r="B25" s="16">
        <v>8644000000</v>
      </c>
    </row>
    <row r="26" spans="1:4" x14ac:dyDescent="0.25">
      <c r="A26" s="29">
        <v>1993</v>
      </c>
      <c r="B26" s="16">
        <v>8862000000</v>
      </c>
    </row>
    <row r="27" spans="1:4" x14ac:dyDescent="0.25">
      <c r="A27" s="29">
        <v>1992</v>
      </c>
      <c r="B27" s="16">
        <v>8887000000</v>
      </c>
    </row>
    <row r="28" spans="1:4" x14ac:dyDescent="0.25">
      <c r="A28" s="29">
        <v>1991</v>
      </c>
      <c r="B28" s="16">
        <v>7937700000</v>
      </c>
    </row>
    <row r="29" spans="1:4" x14ac:dyDescent="0.25">
      <c r="A29" s="29">
        <v>1990</v>
      </c>
      <c r="B29" s="16">
        <v>7366600000</v>
      </c>
    </row>
    <row r="30" spans="1:4" x14ac:dyDescent="0.25">
      <c r="A30" s="29">
        <v>1989</v>
      </c>
      <c r="B30" s="16">
        <v>6589500000</v>
      </c>
    </row>
    <row r="31" spans="1:4" x14ac:dyDescent="0.25">
      <c r="A31" s="29">
        <v>1988</v>
      </c>
      <c r="B31" s="16">
        <v>6169000000</v>
      </c>
    </row>
    <row r="32" spans="1:4" x14ac:dyDescent="0.25">
      <c r="A32" s="29">
        <v>1987</v>
      </c>
      <c r="B32" s="16">
        <v>4946100000</v>
      </c>
    </row>
    <row r="33" spans="1:2" x14ac:dyDescent="0.25">
      <c r="A33" s="29">
        <v>1986</v>
      </c>
      <c r="B33" s="16">
        <v>4869300000</v>
      </c>
    </row>
    <row r="34" spans="1:2" x14ac:dyDescent="0.25">
      <c r="A34" s="29">
        <v>1985</v>
      </c>
      <c r="B34" s="16">
        <v>5355800000</v>
      </c>
    </row>
    <row r="35" spans="1:2" x14ac:dyDescent="0.25">
      <c r="A35" s="29">
        <v>1984</v>
      </c>
      <c r="B35" s="16">
        <v>4642700000</v>
      </c>
    </row>
    <row r="36" spans="1:2" x14ac:dyDescent="0.25">
      <c r="A36" s="29">
        <v>1983</v>
      </c>
      <c r="B36" s="16">
        <v>4167700000</v>
      </c>
    </row>
    <row r="37" spans="1:2" x14ac:dyDescent="0.25">
      <c r="A37" s="29">
        <v>1982</v>
      </c>
      <c r="B37" s="16">
        <v>3156600000</v>
      </c>
    </row>
    <row r="38" spans="1:2" x14ac:dyDescent="0.25">
      <c r="A38" s="29">
        <v>1981</v>
      </c>
      <c r="B38" s="16">
        <v>3412500000</v>
      </c>
    </row>
    <row r="39" spans="1:2" x14ac:dyDescent="0.25">
      <c r="A39" s="29">
        <v>1980</v>
      </c>
      <c r="B39" s="16">
        <v>3273900000</v>
      </c>
    </row>
    <row r="40" spans="1:2" x14ac:dyDescent="0.25">
      <c r="A40" s="29">
        <v>1979</v>
      </c>
      <c r="B40" s="16">
        <v>3150300000</v>
      </c>
    </row>
    <row r="41" spans="1:2" x14ac:dyDescent="0.25">
      <c r="A41" s="29">
        <v>1978</v>
      </c>
      <c r="B41" s="16">
        <v>2792500000</v>
      </c>
    </row>
    <row r="42" spans="1:2" x14ac:dyDescent="0.25">
      <c r="A42" s="29">
        <v>1977</v>
      </c>
      <c r="B42" s="16">
        <v>2599150000</v>
      </c>
    </row>
    <row r="43" spans="1:2" x14ac:dyDescent="0.25">
      <c r="A43" s="29">
        <v>1976</v>
      </c>
      <c r="B43" s="16">
        <v>2816679000</v>
      </c>
    </row>
    <row r="44" spans="1:2" x14ac:dyDescent="0.25">
      <c r="A44" s="29">
        <v>1975</v>
      </c>
      <c r="B44" s="16">
        <v>2078259750</v>
      </c>
    </row>
    <row r="45" spans="1:2" x14ac:dyDescent="0.25">
      <c r="A45" s="29">
        <v>1974</v>
      </c>
      <c r="B45" s="16">
        <v>1934837000</v>
      </c>
    </row>
    <row r="46" spans="1:2" x14ac:dyDescent="0.25">
      <c r="A46" s="29">
        <v>1973</v>
      </c>
      <c r="B46" s="16">
        <v>1851753000</v>
      </c>
    </row>
    <row r="47" spans="1:2" x14ac:dyDescent="0.25">
      <c r="A47" s="29">
        <v>1972</v>
      </c>
      <c r="B47" s="16">
        <v>1901174000</v>
      </c>
    </row>
    <row r="48" spans="1:2" x14ac:dyDescent="0.25">
      <c r="A48" s="29">
        <v>1971</v>
      </c>
      <c r="B48" s="16">
        <v>1786829000</v>
      </c>
    </row>
    <row r="49" spans="1:4" x14ac:dyDescent="0.25">
      <c r="A49" s="29">
        <v>1970</v>
      </c>
      <c r="B49" s="16">
        <v>1287977000</v>
      </c>
      <c r="D49" s="16" t="s">
        <v>82</v>
      </c>
    </row>
    <row r="50" spans="1:4" x14ac:dyDescent="0.25">
      <c r="A50" s="29">
        <v>1969</v>
      </c>
      <c r="B50" s="16">
        <v>902174000</v>
      </c>
    </row>
    <row r="51" spans="1:4" x14ac:dyDescent="0.25">
      <c r="A51" s="29">
        <v>1968</v>
      </c>
      <c r="B51" s="16">
        <v>915650000</v>
      </c>
    </row>
    <row r="52" spans="1:4" x14ac:dyDescent="0.25">
      <c r="A52" s="29">
        <v>1967</v>
      </c>
      <c r="B52" s="16">
        <v>993026500</v>
      </c>
    </row>
    <row r="53" spans="1:4" x14ac:dyDescent="0.25">
      <c r="A53" s="32" t="s">
        <v>77</v>
      </c>
    </row>
    <row r="54" spans="1:4" x14ac:dyDescent="0.25">
      <c r="A54" s="29">
        <v>1959</v>
      </c>
      <c r="B54" s="16">
        <v>549980750</v>
      </c>
    </row>
    <row r="55" spans="1:4" x14ac:dyDescent="0.25">
      <c r="A55" s="29">
        <v>1960</v>
      </c>
      <c r="B55" s="16">
        <v>567995000</v>
      </c>
    </row>
    <row r="56" spans="1:4" x14ac:dyDescent="0.25">
      <c r="A56" s="29">
        <v>1961</v>
      </c>
      <c r="B56" s="16">
        <v>707424000</v>
      </c>
    </row>
    <row r="57" spans="1:4" x14ac:dyDescent="0.25">
      <c r="A57" s="29">
        <v>1962</v>
      </c>
      <c r="B57" s="16">
        <v>799800000</v>
      </c>
    </row>
    <row r="58" spans="1:4" x14ac:dyDescent="0.25">
      <c r="A58" s="29">
        <v>1963</v>
      </c>
      <c r="B58" s="16">
        <v>775881600</v>
      </c>
    </row>
    <row r="59" spans="1:4" x14ac:dyDescent="0.25">
      <c r="A59" s="29">
        <v>1964</v>
      </c>
      <c r="B59" s="16">
        <v>833341500</v>
      </c>
    </row>
    <row r="60" spans="1:4" x14ac:dyDescent="0.25">
      <c r="A60" s="29">
        <v>1965</v>
      </c>
      <c r="B60" s="16">
        <v>733792000</v>
      </c>
    </row>
    <row r="61" spans="1:4" x14ac:dyDescent="0.25">
      <c r="A61" s="29">
        <v>1966</v>
      </c>
      <c r="B61" s="16">
        <v>866910500</v>
      </c>
    </row>
    <row r="62" spans="1:4" x14ac:dyDescent="0.25">
      <c r="A62" s="32" t="s">
        <v>78</v>
      </c>
    </row>
    <row r="63" spans="1:4" x14ac:dyDescent="0.25">
      <c r="A63" s="29">
        <v>1958</v>
      </c>
      <c r="B63" s="16">
        <v>406100000</v>
      </c>
    </row>
    <row r="64" spans="1:4" x14ac:dyDescent="0.25">
      <c r="A64" s="29">
        <v>1957</v>
      </c>
      <c r="B64" s="16">
        <v>278400000</v>
      </c>
    </row>
    <row r="65" spans="1:2" x14ac:dyDescent="0.25">
      <c r="A65" s="29">
        <v>1956</v>
      </c>
      <c r="B65" s="16">
        <v>197300000</v>
      </c>
    </row>
    <row r="66" spans="1:2" x14ac:dyDescent="0.25">
      <c r="A66" s="29">
        <v>1955</v>
      </c>
      <c r="B66" s="16">
        <v>131400000</v>
      </c>
    </row>
    <row r="67" spans="1:2" x14ac:dyDescent="0.25">
      <c r="A67" s="29">
        <v>1954</v>
      </c>
      <c r="B67" s="16">
        <v>115900000</v>
      </c>
    </row>
    <row r="68" spans="1:2" x14ac:dyDescent="0.25">
      <c r="A68" s="29">
        <v>1953</v>
      </c>
      <c r="B68" s="16">
        <v>136400000</v>
      </c>
    </row>
    <row r="69" spans="1:2" x14ac:dyDescent="0.25">
      <c r="A69" s="29">
        <v>1952</v>
      </c>
      <c r="B69" s="16">
        <v>138900000</v>
      </c>
    </row>
    <row r="70" spans="1:2" x14ac:dyDescent="0.25">
      <c r="A70" s="29">
        <v>1951</v>
      </c>
      <c r="B70" s="16">
        <v>151900000</v>
      </c>
    </row>
    <row r="71" spans="1:2" x14ac:dyDescent="0.25">
      <c r="A71" s="29">
        <v>1950</v>
      </c>
      <c r="B71" s="16">
        <v>187100000</v>
      </c>
    </row>
    <row r="72" spans="1:2" x14ac:dyDescent="0.25">
      <c r="A72" s="29">
        <v>1949</v>
      </c>
      <c r="B72" s="16">
        <v>100470000</v>
      </c>
    </row>
    <row r="73" spans="1:2" x14ac:dyDescent="0.25">
      <c r="A73" s="8">
        <v>1948</v>
      </c>
      <c r="B73" s="16">
        <v>119314334</v>
      </c>
    </row>
    <row r="74" spans="1:2" x14ac:dyDescent="0.25">
      <c r="A74" s="29">
        <v>1947</v>
      </c>
      <c r="B74" s="16">
        <v>121537720</v>
      </c>
    </row>
    <row r="75" spans="1:2" x14ac:dyDescent="0.25">
      <c r="A75" s="29">
        <v>1946</v>
      </c>
      <c r="B75" s="16">
        <v>51090000</v>
      </c>
    </row>
    <row r="76" spans="1:2" x14ac:dyDescent="0.25">
      <c r="A76" s="29">
        <v>1945</v>
      </c>
      <c r="B76" s="16">
        <v>35781478</v>
      </c>
    </row>
    <row r="77" spans="1:2" x14ac:dyDescent="0.25">
      <c r="A77" s="29">
        <v>1944</v>
      </c>
      <c r="B77" s="16">
        <v>31653000</v>
      </c>
    </row>
    <row r="78" spans="1:2" x14ac:dyDescent="0.25">
      <c r="A78" s="29">
        <v>1943</v>
      </c>
      <c r="B78" s="16">
        <v>38237775</v>
      </c>
    </row>
    <row r="79" spans="1:2" x14ac:dyDescent="0.25">
      <c r="A79" s="29">
        <v>1942</v>
      </c>
      <c r="B79" s="16">
        <v>224772687</v>
      </c>
    </row>
    <row r="80" spans="1:2" x14ac:dyDescent="0.25">
      <c r="A80" s="29">
        <v>1941</v>
      </c>
      <c r="B80" s="16">
        <v>103390537</v>
      </c>
    </row>
    <row r="81" spans="1:2" x14ac:dyDescent="0.25">
      <c r="A81" s="32" t="s">
        <v>79</v>
      </c>
    </row>
    <row r="82" spans="1:2" x14ac:dyDescent="0.25">
      <c r="A82" s="29">
        <v>1940</v>
      </c>
      <c r="B82" s="30">
        <v>25768000</v>
      </c>
    </row>
    <row r="83" spans="1:2" x14ac:dyDescent="0.25">
      <c r="A83" s="29">
        <v>1939</v>
      </c>
      <c r="B83" s="30">
        <v>14351480</v>
      </c>
    </row>
    <row r="84" spans="1:2" x14ac:dyDescent="0.25">
      <c r="A84" s="32" t="s">
        <v>80</v>
      </c>
    </row>
    <row r="85" spans="1:2" x14ac:dyDescent="0.25">
      <c r="A85" s="29">
        <v>1938</v>
      </c>
      <c r="B85" s="30">
        <v>10878500</v>
      </c>
    </row>
    <row r="86" spans="1:2" x14ac:dyDescent="0.25">
      <c r="A86" s="29">
        <v>1937</v>
      </c>
      <c r="B86" s="30">
        <v>6850000</v>
      </c>
    </row>
    <row r="87" spans="1:2" x14ac:dyDescent="0.25">
      <c r="A87" s="29">
        <v>1936</v>
      </c>
      <c r="B87" s="30">
        <v>5909800</v>
      </c>
    </row>
    <row r="88" spans="1:2" x14ac:dyDescent="0.25">
      <c r="A88" s="29">
        <v>1935</v>
      </c>
      <c r="B88" s="30">
        <v>5511800</v>
      </c>
    </row>
    <row r="89" spans="1:2" x14ac:dyDescent="0.25">
      <c r="A89" s="32" t="s">
        <v>81</v>
      </c>
    </row>
    <row r="90" spans="1:2" x14ac:dyDescent="0.25">
      <c r="A90" s="29">
        <v>1934</v>
      </c>
      <c r="B90" s="30">
        <v>7660780</v>
      </c>
    </row>
    <row r="91" spans="1:2" x14ac:dyDescent="0.25">
      <c r="A91" s="29">
        <v>1933</v>
      </c>
      <c r="B91" s="30">
        <v>9053500</v>
      </c>
    </row>
    <row r="92" spans="1:2" x14ac:dyDescent="0.25">
      <c r="A92" s="29">
        <v>1932</v>
      </c>
      <c r="B92" s="30">
        <v>10362300</v>
      </c>
    </row>
    <row r="93" spans="1:2" x14ac:dyDescent="0.25">
      <c r="A93" s="29">
        <v>1931</v>
      </c>
      <c r="B93" s="30">
        <v>92048303</v>
      </c>
    </row>
    <row r="94" spans="1:2" x14ac:dyDescent="0.25">
      <c r="A94" s="29">
        <v>1930</v>
      </c>
      <c r="B94" s="30">
        <v>6416620</v>
      </c>
    </row>
    <row r="95" spans="1:2" x14ac:dyDescent="0.25">
      <c r="A95" s="29">
        <v>1929</v>
      </c>
      <c r="B95" s="30">
        <v>43618502</v>
      </c>
    </row>
    <row r="96" spans="1:2" x14ac:dyDescent="0.25">
      <c r="A96" s="29">
        <v>1928</v>
      </c>
      <c r="B96" s="30">
        <v>3791500</v>
      </c>
    </row>
    <row r="97" spans="1:2" x14ac:dyDescent="0.25">
      <c r="A97" s="29">
        <v>1927</v>
      </c>
      <c r="B97" s="33">
        <v>550000</v>
      </c>
    </row>
    <row r="99" spans="1:2" x14ac:dyDescent="0.25">
      <c r="B99" s="16">
        <f>SUM(B3:B97)</f>
        <v>325264972216</v>
      </c>
    </row>
  </sheetData>
  <sortState ref="A91:B97">
    <sortCondition descending="1" ref="A90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10" workbookViewId="0">
      <selection activeCell="G28" sqref="G28:H28"/>
    </sheetView>
  </sheetViews>
  <sheetFormatPr defaultRowHeight="15" x14ac:dyDescent="0.25"/>
  <cols>
    <col min="5" max="5" width="10.85546875" bestFit="1" customWidth="1"/>
    <col min="8" max="8" width="11.7109375" bestFit="1" customWidth="1"/>
  </cols>
  <sheetData>
    <row r="2" spans="1:8" ht="25.5" x14ac:dyDescent="0.25">
      <c r="A2" s="14" t="s">
        <v>68</v>
      </c>
      <c r="B2" s="24" t="s">
        <v>67</v>
      </c>
      <c r="C2" s="24"/>
      <c r="D2" s="20" t="s">
        <v>66</v>
      </c>
      <c r="E2" s="20" t="s">
        <v>67</v>
      </c>
      <c r="F2" s="24" t="s">
        <v>66</v>
      </c>
      <c r="G2" s="24"/>
      <c r="H2" s="20" t="s">
        <v>69</v>
      </c>
    </row>
    <row r="3" spans="1:8" x14ac:dyDescent="0.25">
      <c r="A3" s="25" t="s">
        <v>70</v>
      </c>
      <c r="B3" s="25"/>
      <c r="C3" s="25"/>
      <c r="D3" s="21">
        <v>1949</v>
      </c>
      <c r="E3" s="22">
        <v>100470000</v>
      </c>
      <c r="F3" s="26">
        <v>1973</v>
      </c>
      <c r="G3" s="26"/>
      <c r="H3" s="22">
        <v>1851753000</v>
      </c>
    </row>
    <row r="4" spans="1:8" x14ac:dyDescent="0.25">
      <c r="A4" s="21">
        <v>1927</v>
      </c>
      <c r="B4" s="27">
        <v>550000</v>
      </c>
      <c r="C4" s="27"/>
      <c r="D4" s="21">
        <v>1950</v>
      </c>
      <c r="E4" s="22">
        <v>187100000</v>
      </c>
      <c r="F4" s="26">
        <v>1974</v>
      </c>
      <c r="G4" s="26"/>
      <c r="H4" s="22">
        <v>1934837000</v>
      </c>
    </row>
    <row r="5" spans="1:8" x14ac:dyDescent="0.25">
      <c r="A5" s="21">
        <v>1928</v>
      </c>
      <c r="B5" s="28">
        <v>3791500</v>
      </c>
      <c r="C5" s="28"/>
      <c r="D5" s="21">
        <v>1951</v>
      </c>
      <c r="E5" s="22">
        <v>151900000</v>
      </c>
      <c r="F5" s="26">
        <v>1975</v>
      </c>
      <c r="G5" s="26"/>
      <c r="H5" s="22">
        <v>2078259750</v>
      </c>
    </row>
    <row r="6" spans="1:8" x14ac:dyDescent="0.25">
      <c r="A6" s="21">
        <v>1929</v>
      </c>
      <c r="B6" s="28">
        <v>43618502</v>
      </c>
      <c r="C6" s="28"/>
      <c r="D6" s="21">
        <v>1952</v>
      </c>
      <c r="E6" s="22">
        <v>138900000</v>
      </c>
      <c r="F6" s="26">
        <v>1976</v>
      </c>
      <c r="G6" s="26"/>
      <c r="H6" s="22">
        <v>28166790005</v>
      </c>
    </row>
    <row r="7" spans="1:8" x14ac:dyDescent="0.25">
      <c r="A7" s="21">
        <v>1930</v>
      </c>
      <c r="B7" s="28">
        <v>6416620</v>
      </c>
      <c r="C7" s="28"/>
      <c r="D7" s="21">
        <v>1953</v>
      </c>
      <c r="E7" s="22">
        <v>136400000</v>
      </c>
      <c r="F7" s="26">
        <v>1977</v>
      </c>
      <c r="G7" s="26"/>
      <c r="H7" s="22">
        <v>2599150000</v>
      </c>
    </row>
    <row r="8" spans="1:8" x14ac:dyDescent="0.25">
      <c r="A8" s="21">
        <v>1931</v>
      </c>
      <c r="B8" s="28">
        <v>92048303</v>
      </c>
      <c r="C8" s="28"/>
      <c r="D8" s="21">
        <v>1954</v>
      </c>
      <c r="E8" s="22">
        <v>115900000</v>
      </c>
      <c r="F8" s="26">
        <v>1978</v>
      </c>
      <c r="G8" s="26"/>
      <c r="H8" s="22">
        <v>2792500000</v>
      </c>
    </row>
    <row r="9" spans="1:8" x14ac:dyDescent="0.25">
      <c r="A9" s="21">
        <v>1932</v>
      </c>
      <c r="B9" s="28">
        <v>10362300</v>
      </c>
      <c r="C9" s="28"/>
      <c r="D9" s="21">
        <v>1955</v>
      </c>
      <c r="E9" s="22">
        <v>131400000</v>
      </c>
      <c r="F9" s="26">
        <v>1979</v>
      </c>
      <c r="G9" s="26"/>
      <c r="H9" s="22">
        <v>3150300000</v>
      </c>
    </row>
    <row r="10" spans="1:8" x14ac:dyDescent="0.25">
      <c r="A10" s="21">
        <v>1933</v>
      </c>
      <c r="B10" s="28">
        <v>9053500</v>
      </c>
      <c r="C10" s="28"/>
      <c r="D10" s="21">
        <v>1956</v>
      </c>
      <c r="E10" s="22">
        <v>197300000</v>
      </c>
      <c r="F10" s="26">
        <v>1980</v>
      </c>
      <c r="G10" s="26"/>
      <c r="H10" s="22">
        <v>3273900000</v>
      </c>
    </row>
    <row r="11" spans="1:8" x14ac:dyDescent="0.25">
      <c r="A11" s="21">
        <v>1934</v>
      </c>
      <c r="B11" s="28">
        <v>7660780</v>
      </c>
      <c r="C11" s="28"/>
      <c r="D11" s="21">
        <v>1957</v>
      </c>
      <c r="E11" s="22">
        <v>278400000</v>
      </c>
      <c r="F11" s="26">
        <v>1981</v>
      </c>
      <c r="G11" s="26"/>
      <c r="H11" s="22">
        <v>3412500000</v>
      </c>
    </row>
    <row r="12" spans="1:8" x14ac:dyDescent="0.25">
      <c r="A12" s="25" t="s">
        <v>71</v>
      </c>
      <c r="B12" s="25"/>
      <c r="C12" s="25"/>
      <c r="D12" s="21">
        <v>1958</v>
      </c>
      <c r="E12" s="22">
        <v>406100000</v>
      </c>
      <c r="F12" s="26">
        <v>1982</v>
      </c>
      <c r="G12" s="26"/>
      <c r="H12" s="22">
        <v>3156600000</v>
      </c>
    </row>
    <row r="13" spans="1:8" ht="25.5" customHeight="1" x14ac:dyDescent="0.25">
      <c r="A13" s="21">
        <v>1935</v>
      </c>
      <c r="B13" s="28">
        <v>5511800</v>
      </c>
      <c r="C13" s="28"/>
      <c r="D13" s="25" t="s">
        <v>72</v>
      </c>
      <c r="E13" s="25"/>
      <c r="F13" s="26">
        <v>1983</v>
      </c>
      <c r="G13" s="26"/>
      <c r="H13" s="23">
        <v>4167700</v>
      </c>
    </row>
    <row r="14" spans="1:8" x14ac:dyDescent="0.25">
      <c r="A14" s="21">
        <v>1936</v>
      </c>
      <c r="B14" s="28">
        <v>5909800</v>
      </c>
      <c r="C14" s="28"/>
      <c r="D14" s="21">
        <v>1959</v>
      </c>
      <c r="E14" s="22">
        <v>549980750</v>
      </c>
      <c r="F14" s="26">
        <v>1984</v>
      </c>
      <c r="G14" s="26"/>
      <c r="H14" s="22">
        <v>4642700000</v>
      </c>
    </row>
    <row r="15" spans="1:8" x14ac:dyDescent="0.25">
      <c r="A15" s="21">
        <v>1937</v>
      </c>
      <c r="B15" s="28">
        <v>6850000</v>
      </c>
      <c r="C15" s="28"/>
      <c r="D15" s="21">
        <v>1960</v>
      </c>
      <c r="E15" s="22">
        <v>567995000</v>
      </c>
      <c r="F15" s="26">
        <v>1985</v>
      </c>
      <c r="G15" s="26"/>
      <c r="H15" s="22">
        <v>5355800000</v>
      </c>
    </row>
    <row r="16" spans="1:8" x14ac:dyDescent="0.25">
      <c r="A16" s="21">
        <v>1938</v>
      </c>
      <c r="B16" s="28">
        <v>10878500</v>
      </c>
      <c r="C16" s="28"/>
      <c r="D16" s="21">
        <v>1961</v>
      </c>
      <c r="E16" s="22">
        <v>707424000</v>
      </c>
      <c r="F16" s="26">
        <v>1986</v>
      </c>
      <c r="G16" s="26"/>
      <c r="H16" s="22">
        <v>4869300000</v>
      </c>
    </row>
    <row r="17" spans="1:8" x14ac:dyDescent="0.25">
      <c r="A17" s="25" t="s">
        <v>73</v>
      </c>
      <c r="B17" s="25"/>
      <c r="C17" s="25"/>
      <c r="D17" s="21">
        <v>1962</v>
      </c>
      <c r="E17" s="22">
        <v>799800000</v>
      </c>
      <c r="F17" s="26">
        <v>1987</v>
      </c>
      <c r="G17" s="26"/>
      <c r="H17" s="22">
        <v>4946100000</v>
      </c>
    </row>
    <row r="18" spans="1:8" x14ac:dyDescent="0.25">
      <c r="A18" s="21">
        <v>1939</v>
      </c>
      <c r="B18" s="28">
        <v>14351480</v>
      </c>
      <c r="C18" s="28"/>
      <c r="D18" s="21">
        <v>1963</v>
      </c>
      <c r="E18" s="22">
        <v>775881600</v>
      </c>
      <c r="F18" s="26">
        <v>1988</v>
      </c>
      <c r="G18" s="26"/>
      <c r="H18" s="22">
        <v>6169000000</v>
      </c>
    </row>
    <row r="19" spans="1:8" x14ac:dyDescent="0.25">
      <c r="A19" s="21">
        <v>1940</v>
      </c>
      <c r="B19" s="28">
        <v>25768000</v>
      </c>
      <c r="C19" s="28"/>
      <c r="D19" s="21">
        <v>1964</v>
      </c>
      <c r="E19" s="22">
        <v>833341500</v>
      </c>
      <c r="F19" s="26">
        <v>1989</v>
      </c>
      <c r="G19" s="26"/>
      <c r="H19" s="22">
        <v>6589500000</v>
      </c>
    </row>
    <row r="20" spans="1:8" x14ac:dyDescent="0.25">
      <c r="A20" s="25" t="s">
        <v>74</v>
      </c>
      <c r="B20" s="25"/>
      <c r="C20" s="25"/>
      <c r="D20" s="21">
        <v>1965</v>
      </c>
      <c r="E20" s="22">
        <v>733792000</v>
      </c>
      <c r="F20" s="26">
        <v>1990</v>
      </c>
      <c r="G20" s="26"/>
      <c r="H20" s="22">
        <v>7366600000</v>
      </c>
    </row>
    <row r="21" spans="1:8" x14ac:dyDescent="0.25">
      <c r="A21" s="21">
        <v>1941</v>
      </c>
      <c r="B21" s="28">
        <v>103390537</v>
      </c>
      <c r="C21" s="28"/>
      <c r="D21" s="21">
        <v>1966</v>
      </c>
      <c r="E21" s="22">
        <v>866910500</v>
      </c>
      <c r="F21" s="26">
        <v>1991</v>
      </c>
      <c r="G21" s="26"/>
      <c r="H21" s="22">
        <v>7937700000</v>
      </c>
    </row>
    <row r="22" spans="1:8" ht="25.5" customHeight="1" x14ac:dyDescent="0.25">
      <c r="A22" s="21">
        <v>1942</v>
      </c>
      <c r="B22" s="28">
        <v>224772687</v>
      </c>
      <c r="C22" s="28"/>
      <c r="D22" s="25" t="s">
        <v>75</v>
      </c>
      <c r="E22" s="25"/>
      <c r="F22" s="26">
        <v>1992</v>
      </c>
      <c r="G22" s="26"/>
      <c r="H22" s="22">
        <v>8887000000</v>
      </c>
    </row>
    <row r="23" spans="1:8" x14ac:dyDescent="0.25">
      <c r="A23" s="21">
        <v>1943</v>
      </c>
      <c r="B23" s="28">
        <v>38237775</v>
      </c>
      <c r="C23" s="28"/>
      <c r="D23" s="21">
        <v>1967</v>
      </c>
      <c r="E23" s="22">
        <v>993026500</v>
      </c>
      <c r="F23" s="26">
        <v>1993</v>
      </c>
      <c r="G23" s="26"/>
      <c r="H23" s="22">
        <v>8862000000</v>
      </c>
    </row>
    <row r="24" spans="1:8" x14ac:dyDescent="0.25">
      <c r="A24" s="21">
        <v>1944</v>
      </c>
      <c r="B24" s="28">
        <v>31653000</v>
      </c>
      <c r="C24" s="28"/>
      <c r="D24" s="21">
        <v>1968</v>
      </c>
      <c r="E24" s="22">
        <v>915650000</v>
      </c>
      <c r="F24" s="26">
        <v>1994</v>
      </c>
      <c r="G24" s="26"/>
      <c r="H24" s="22">
        <v>8644000000</v>
      </c>
    </row>
    <row r="25" spans="1:8" x14ac:dyDescent="0.25">
      <c r="A25" s="21">
        <v>1945</v>
      </c>
      <c r="B25" s="28">
        <v>35781478</v>
      </c>
      <c r="C25" s="28"/>
      <c r="D25" s="21">
        <v>1969</v>
      </c>
      <c r="E25" s="22">
        <v>9021740004</v>
      </c>
      <c r="F25" s="26">
        <v>1995</v>
      </c>
      <c r="G25" s="26"/>
      <c r="H25" s="22">
        <v>8322000000</v>
      </c>
    </row>
    <row r="26" spans="1:8" x14ac:dyDescent="0.25">
      <c r="A26" s="21">
        <v>1946</v>
      </c>
      <c r="B26" s="28">
        <v>51090000</v>
      </c>
      <c r="C26" s="28"/>
      <c r="D26" s="21">
        <v>1970</v>
      </c>
      <c r="E26" s="22">
        <v>1287977000</v>
      </c>
      <c r="F26" s="26">
        <v>1996</v>
      </c>
      <c r="G26" s="26"/>
      <c r="H26" s="22">
        <v>8196000000</v>
      </c>
    </row>
    <row r="27" spans="1:8" x14ac:dyDescent="0.25">
      <c r="A27" s="21">
        <v>1947</v>
      </c>
      <c r="B27" s="28">
        <v>121537720</v>
      </c>
      <c r="C27" s="28"/>
      <c r="D27" s="21">
        <v>1971</v>
      </c>
      <c r="E27" s="22">
        <v>1786829000</v>
      </c>
      <c r="F27" s="26">
        <v>1997</v>
      </c>
      <c r="G27" s="26"/>
      <c r="H27" s="22">
        <v>8549000000</v>
      </c>
    </row>
    <row r="28" spans="1:8" x14ac:dyDescent="0.25">
      <c r="A28" s="26">
        <v>1948</v>
      </c>
      <c r="B28" s="26"/>
      <c r="C28" s="28">
        <v>119314334</v>
      </c>
      <c r="D28" s="28"/>
      <c r="E28" s="26">
        <v>1972</v>
      </c>
      <c r="F28" s="26"/>
      <c r="G28" s="28">
        <v>1901174000</v>
      </c>
      <c r="H28" s="28"/>
    </row>
  </sheetData>
  <mergeCells count="58">
    <mergeCell ref="B26:C26"/>
    <mergeCell ref="F26:G26"/>
    <mergeCell ref="B27:C27"/>
    <mergeCell ref="F27:G27"/>
    <mergeCell ref="A28:B28"/>
    <mergeCell ref="C28:D28"/>
    <mergeCell ref="E28:F28"/>
    <mergeCell ref="G28:H28"/>
    <mergeCell ref="B23:C23"/>
    <mergeCell ref="F23:G23"/>
    <mergeCell ref="B24:C24"/>
    <mergeCell ref="F24:G24"/>
    <mergeCell ref="B25:C25"/>
    <mergeCell ref="F25:G25"/>
    <mergeCell ref="A20:C20"/>
    <mergeCell ref="F20:G20"/>
    <mergeCell ref="B21:C21"/>
    <mergeCell ref="F21:G21"/>
    <mergeCell ref="B22:C22"/>
    <mergeCell ref="D22:E22"/>
    <mergeCell ref="F22:G22"/>
    <mergeCell ref="A17:C17"/>
    <mergeCell ref="F17:G17"/>
    <mergeCell ref="B18:C18"/>
    <mergeCell ref="F18:G18"/>
    <mergeCell ref="B19:C19"/>
    <mergeCell ref="F19:G19"/>
    <mergeCell ref="B14:C14"/>
    <mergeCell ref="F14:G14"/>
    <mergeCell ref="B15:C15"/>
    <mergeCell ref="F15:G15"/>
    <mergeCell ref="B16:C16"/>
    <mergeCell ref="F16:G16"/>
    <mergeCell ref="B11:C11"/>
    <mergeCell ref="F11:G11"/>
    <mergeCell ref="A12:C12"/>
    <mergeCell ref="F12:G12"/>
    <mergeCell ref="B13:C13"/>
    <mergeCell ref="D13:E13"/>
    <mergeCell ref="F13:G13"/>
    <mergeCell ref="B8:C8"/>
    <mergeCell ref="F8:G8"/>
    <mergeCell ref="B9:C9"/>
    <mergeCell ref="F9:G9"/>
    <mergeCell ref="B10:C10"/>
    <mergeCell ref="F10:G10"/>
    <mergeCell ref="B5:C5"/>
    <mergeCell ref="F5:G5"/>
    <mergeCell ref="B6:C6"/>
    <mergeCell ref="F6:G6"/>
    <mergeCell ref="B7:C7"/>
    <mergeCell ref="F7:G7"/>
    <mergeCell ref="B2:C2"/>
    <mergeCell ref="F2:G2"/>
    <mergeCell ref="A3:C3"/>
    <mergeCell ref="F3:G3"/>
    <mergeCell ref="B4:C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Details</vt:lpstr>
      <vt:lpstr>1927-2016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2017-03-29T18:42:48Z</dcterms:modified>
</cp:coreProperties>
</file>